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817C5F5-86F5-4380-A351-0D4A1EC3A12B}" xr6:coauthVersionLast="40" xr6:coauthVersionMax="40" xr10:uidLastSave="{00000000-0000-0000-0000-000000000000}"/>
  <bookViews>
    <workbookView xWindow="-110" yWindow="-110" windowWidth="19420" windowHeight="10560" tabRatio="848" activeTab="3" xr2:uid="{00000000-000D-0000-FFFF-FFFF00000000}"/>
  </bookViews>
  <sheets>
    <sheet name="统战部" sheetId="29" r:id="rId1"/>
    <sheet name="行业分析" sheetId="32" r:id="rId2"/>
    <sheet name="公司分析" sheetId="33" r:id="rId3"/>
    <sheet name="财务分析" sheetId="27" r:id="rId4"/>
    <sheet name="增长黑盒" sheetId="47" r:id="rId5"/>
    <sheet name="1月 " sheetId="24" r:id="rId6"/>
    <sheet name="2月 " sheetId="34" r:id="rId7"/>
    <sheet name="3月" sheetId="35" r:id="rId8"/>
    <sheet name="4月" sheetId="36" r:id="rId9"/>
    <sheet name="5月" sheetId="37" r:id="rId10"/>
    <sheet name="6月" sheetId="38" r:id="rId11"/>
    <sheet name="7月" sheetId="39" r:id="rId12"/>
    <sheet name="8月" sheetId="40" r:id="rId13"/>
    <sheet name="9月" sheetId="41" r:id="rId14"/>
    <sheet name="10月" sheetId="42" r:id="rId15"/>
    <sheet name="11月" sheetId="43" r:id="rId16"/>
    <sheet name="12月" sheetId="44" r:id="rId17"/>
    <sheet name="七月" sheetId="12" state="hidden" r:id="rId18"/>
    <sheet name="八月" sheetId="13" state="hidden" r:id="rId19"/>
    <sheet name="九月" sheetId="14" state="hidden" r:id="rId20"/>
    <sheet name="十月" sheetId="15" state="hidden" r:id="rId21"/>
    <sheet name="十一月" sheetId="16" state="hidden" r:id="rId22"/>
    <sheet name="十二月" sheetId="17" state="hidden" r:id="rId23"/>
  </sheets>
  <definedNames>
    <definedName name="CalendarYear" localSheetId="14">#REF!</definedName>
    <definedName name="CalendarYear" localSheetId="15">#REF!</definedName>
    <definedName name="CalendarYear" localSheetId="16">#REF!</definedName>
    <definedName name="CalendarYear" localSheetId="7">#REF!</definedName>
    <definedName name="CalendarYear" localSheetId="8">#REF!</definedName>
    <definedName name="CalendarYear" localSheetId="9">#REF!</definedName>
    <definedName name="CalendarYear" localSheetId="10">#REF!</definedName>
    <definedName name="CalendarYear" localSheetId="11">#REF!</definedName>
    <definedName name="CalendarYear" localSheetId="12">#REF!</definedName>
    <definedName name="CalendarYear" localSheetId="13">#REF!</definedName>
    <definedName name="CalendarYear">#REF!</definedName>
    <definedName name="_xlnm.Print_Area" localSheetId="14">#REF!</definedName>
    <definedName name="_xlnm.Print_Area" localSheetId="15">#REF!</definedName>
    <definedName name="_xlnm.Print_Area" localSheetId="16">#REF!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 localSheetId="10">#REF!</definedName>
    <definedName name="_xlnm.Print_Area" localSheetId="11">#REF!</definedName>
    <definedName name="_xlnm.Print_Area" localSheetId="12">#REF!</definedName>
    <definedName name="_xlnm.Print_Area" localSheetId="13">#REF!</definedName>
    <definedName name="_xlnm.Print_Area">#REF!</definedName>
    <definedName name="星期日期和周">{0,1,2,3,4,5,6} + {0;1;2;3;4;5}*7</definedName>
    <definedName name="周开始日期" localSheetId="14">#REF!</definedName>
    <definedName name="周开始日期" localSheetId="15">#REF!</definedName>
    <definedName name="周开始日期" localSheetId="16">#REF!</definedName>
    <definedName name="周开始日期" localSheetId="7">#REF!</definedName>
    <definedName name="周开始日期" localSheetId="8">#REF!</definedName>
    <definedName name="周开始日期" localSheetId="9">#REF!</definedName>
    <definedName name="周开始日期" localSheetId="10">#REF!</definedName>
    <definedName name="周开始日期" localSheetId="11">#REF!</definedName>
    <definedName name="周开始日期" localSheetId="12">#REF!</definedName>
    <definedName name="周开始日期" localSheetId="13">#REF!</definedName>
    <definedName name="周开始日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1" i="27" l="1"/>
  <c r="V38" i="27"/>
  <c r="I35" i="27"/>
  <c r="V35" i="27" l="1"/>
  <c r="U38" i="27"/>
  <c r="I52" i="27" l="1"/>
  <c r="S34" i="27" l="1"/>
  <c r="I54" i="27"/>
  <c r="I55" i="27"/>
  <c r="I56" i="27"/>
  <c r="I57" i="27"/>
  <c r="I58" i="27"/>
  <c r="I60" i="27"/>
  <c r="I61" i="27"/>
  <c r="I62" i="27"/>
  <c r="I64" i="27"/>
  <c r="I65" i="27"/>
  <c r="I66" i="27"/>
  <c r="I67" i="27"/>
  <c r="I51" i="27"/>
  <c r="N34" i="27"/>
  <c r="M34" i="27"/>
  <c r="N33" i="27"/>
  <c r="M33" i="27"/>
  <c r="R34" i="27"/>
  <c r="G34" i="27"/>
  <c r="T34" i="27" s="1"/>
  <c r="Q34" i="27"/>
  <c r="P34" i="27"/>
  <c r="H34" i="27" l="1"/>
  <c r="L34" i="27" l="1"/>
  <c r="J69" i="27" l="1"/>
  <c r="J70" i="27" s="1"/>
  <c r="H69" i="27"/>
  <c r="I69" i="27" l="1"/>
  <c r="I34" i="27"/>
  <c r="L5" i="32" l="1"/>
  <c r="K5" i="32"/>
  <c r="Q33" i="27" l="1"/>
  <c r="L45" i="27" l="1"/>
  <c r="L46" i="27"/>
  <c r="K46" i="27"/>
  <c r="K45" i="27"/>
  <c r="H46" i="27"/>
  <c r="H45" i="27"/>
  <c r="P33" i="27"/>
  <c r="R33" i="27"/>
  <c r="S33" i="27" s="1"/>
  <c r="S45" i="27" s="1"/>
  <c r="M46" i="27" l="1"/>
  <c r="M45" i="27"/>
  <c r="M31" i="27"/>
  <c r="I32" i="27"/>
  <c r="I33" i="27" l="1"/>
  <c r="I46" i="27" l="1"/>
  <c r="G33" i="27"/>
  <c r="T33" i="27" s="1"/>
  <c r="I45" i="27"/>
  <c r="P46" i="27" l="1"/>
  <c r="P45" i="27"/>
  <c r="J45" i="27" l="1"/>
  <c r="G45" i="27"/>
  <c r="G46" i="27" l="1"/>
  <c r="T46" i="27" s="1"/>
  <c r="Q46" i="27"/>
  <c r="N46" i="27" l="1"/>
  <c r="P31" i="27"/>
  <c r="G31" i="27"/>
  <c r="H31" i="27"/>
  <c r="I31" i="27"/>
  <c r="L31" i="27"/>
  <c r="K31" i="27"/>
  <c r="J46" i="27"/>
  <c r="J31" i="27"/>
  <c r="E46" i="27"/>
  <c r="E45" i="27"/>
  <c r="C33" i="27"/>
  <c r="C31" i="27" s="1"/>
  <c r="D33" i="27"/>
  <c r="D31" i="27" s="1"/>
  <c r="E31" i="27"/>
  <c r="C45" i="27" l="1"/>
  <c r="D45" i="27"/>
  <c r="D46" i="27"/>
  <c r="C46" i="27"/>
  <c r="N31" i="27"/>
  <c r="N45" i="27"/>
  <c r="F46" i="27"/>
  <c r="O31" i="27"/>
  <c r="O45" i="27"/>
  <c r="O46" i="27"/>
  <c r="F45" i="27"/>
  <c r="F31" i="27"/>
  <c r="Q45" i="27" l="1"/>
  <c r="Q31" i="27"/>
  <c r="B33" i="27" l="1"/>
  <c r="B46" i="27" l="1"/>
  <c r="B45" i="27"/>
  <c r="B31" i="27" s="1"/>
  <c r="G7" i="32"/>
  <c r="T32" i="27" l="1"/>
  <c r="S32" i="27"/>
  <c r="G19" i="32" l="1"/>
  <c r="G20" i="32"/>
  <c r="G21" i="32"/>
  <c r="G22" i="32"/>
  <c r="G23" i="32"/>
  <c r="G24" i="32"/>
  <c r="G25" i="32"/>
  <c r="G26" i="32"/>
  <c r="G3" i="32"/>
  <c r="G4" i="32"/>
  <c r="G5" i="32"/>
  <c r="G6" i="32"/>
  <c r="G8" i="32"/>
  <c r="G9" i="32"/>
  <c r="G10" i="32"/>
  <c r="G11" i="32"/>
  <c r="G12" i="32"/>
  <c r="G13" i="32"/>
  <c r="G14" i="32"/>
  <c r="G15" i="32"/>
  <c r="G16" i="32"/>
  <c r="G17" i="32"/>
  <c r="G18" i="32"/>
  <c r="G2" i="32"/>
  <c r="B3" i="17" l="1"/>
  <c r="B3" i="16"/>
  <c r="B3" i="15"/>
  <c r="B3" i="14"/>
  <c r="B3" i="13"/>
  <c r="B3" i="12"/>
  <c r="B12" i="15" l="1" a="1"/>
  <c r="B12" i="15" s="1"/>
  <c r="B8" i="12" a="1"/>
  <c r="G8" i="12" s="1"/>
  <c r="B4" i="13" a="1"/>
  <c r="B4" i="13" s="1"/>
  <c r="B8" i="14" a="1"/>
  <c r="F8" i="14" s="1"/>
  <c r="B4" i="16" a="1"/>
  <c r="D4" i="16" s="1"/>
  <c r="D3" i="16" s="1"/>
  <c r="B6" i="13" a="1"/>
  <c r="C6" i="13" s="1"/>
  <c r="B12" i="14" a="1"/>
  <c r="E12" i="14" s="1"/>
  <c r="B14" i="16" a="1"/>
  <c r="D14" i="16" s="1"/>
  <c r="B10" i="13" a="1"/>
  <c r="B10" i="13" s="1"/>
  <c r="B14" i="12" a="1"/>
  <c r="B14" i="12" s="1"/>
  <c r="B4" i="17" a="1"/>
  <c r="B4" i="17" s="1"/>
  <c r="B14" i="13" a="1"/>
  <c r="C14" i="13" s="1"/>
  <c r="B14" i="14" a="1"/>
  <c r="B14" i="14" s="1"/>
  <c r="B6" i="17" a="1"/>
  <c r="B6" i="17" s="1"/>
  <c r="B1" i="12"/>
  <c r="B10" i="12" a="1"/>
  <c r="B10" i="12" s="1"/>
  <c r="B1" i="15"/>
  <c r="B6" i="12" a="1"/>
  <c r="F6" i="12" s="1"/>
  <c r="B12" i="12" a="1"/>
  <c r="E12" i="12" s="1"/>
  <c r="B8" i="15" a="1"/>
  <c r="B8" i="15" s="1"/>
  <c r="B1" i="14"/>
  <c r="B1" i="13"/>
  <c r="B4" i="14" a="1"/>
  <c r="F4" i="14" s="1"/>
  <c r="F3" i="14" s="1"/>
  <c r="B14" i="15" a="1"/>
  <c r="C14" i="15" s="1"/>
  <c r="B12" i="17" a="1"/>
  <c r="B1" i="16"/>
  <c r="B10" i="16" a="1"/>
  <c r="B8" i="13" a="1"/>
  <c r="G8" i="13" s="1"/>
  <c r="B6" i="14" a="1"/>
  <c r="F6" i="14" s="1"/>
  <c r="B6" i="15" a="1"/>
  <c r="B8" i="16" a="1"/>
  <c r="B10" i="17" a="1"/>
  <c r="B4" i="12" a="1"/>
  <c r="E4" i="12" s="1"/>
  <c r="E3" i="12" s="1"/>
  <c r="B12" i="13" a="1"/>
  <c r="H12" i="13" s="1"/>
  <c r="B10" i="14" a="1"/>
  <c r="B10" i="15" a="1"/>
  <c r="B12" i="16" a="1"/>
  <c r="B14" i="17" a="1"/>
  <c r="B1" i="17"/>
  <c r="B4" i="15" a="1"/>
  <c r="B4" i="15" s="1"/>
  <c r="B6" i="16" a="1"/>
  <c r="B8" i="17" a="1"/>
  <c r="B4" i="16" l="1"/>
  <c r="H4" i="16"/>
  <c r="H3" i="16" s="1"/>
  <c r="F4" i="16"/>
  <c r="F3" i="16" s="1"/>
  <c r="C8" i="14"/>
  <c r="G14" i="12"/>
  <c r="D14" i="12"/>
  <c r="C14" i="12"/>
  <c r="E14" i="12"/>
  <c r="E4" i="16"/>
  <c r="E3" i="16" s="1"/>
  <c r="G6" i="13"/>
  <c r="H14" i="12"/>
  <c r="G8" i="14"/>
  <c r="F14" i="12"/>
  <c r="F6" i="13"/>
  <c r="H8" i="12"/>
  <c r="D8" i="12"/>
  <c r="G12" i="12"/>
  <c r="B6" i="13"/>
  <c r="H6" i="17"/>
  <c r="G12" i="15"/>
  <c r="H6" i="13"/>
  <c r="E6" i="13"/>
  <c r="D6" i="13"/>
  <c r="G12" i="14"/>
  <c r="D6" i="12"/>
  <c r="E4" i="13"/>
  <c r="E3" i="13" s="1"/>
  <c r="G4" i="17"/>
  <c r="G3" i="17" s="1"/>
  <c r="F4" i="13"/>
  <c r="F3" i="13" s="1"/>
  <c r="C12" i="12"/>
  <c r="C10" i="12"/>
  <c r="C8" i="12"/>
  <c r="B12" i="12"/>
  <c r="D10" i="12"/>
  <c r="F14" i="14"/>
  <c r="E14" i="14"/>
  <c r="B8" i="14"/>
  <c r="G14" i="16"/>
  <c r="E6" i="17"/>
  <c r="G14" i="13"/>
  <c r="H10" i="13"/>
  <c r="D14" i="15"/>
  <c r="E8" i="15"/>
  <c r="B14" i="15"/>
  <c r="G6" i="14"/>
  <c r="D12" i="12"/>
  <c r="H6" i="12"/>
  <c r="H14" i="16"/>
  <c r="D4" i="17"/>
  <c r="D3" i="17" s="1"/>
  <c r="F14" i="15"/>
  <c r="E8" i="12"/>
  <c r="G14" i="15"/>
  <c r="H14" i="14"/>
  <c r="H12" i="12"/>
  <c r="C4" i="17"/>
  <c r="C3" i="17" s="1"/>
  <c r="G10" i="12"/>
  <c r="B6" i="12"/>
  <c r="C14" i="16"/>
  <c r="F12" i="15"/>
  <c r="C12" i="15"/>
  <c r="H12" i="15"/>
  <c r="E12" i="15"/>
  <c r="E14" i="15"/>
  <c r="G14" i="14"/>
  <c r="H4" i="17"/>
  <c r="H3" i="17" s="1"/>
  <c r="D14" i="14"/>
  <c r="F4" i="17"/>
  <c r="F3" i="17" s="1"/>
  <c r="E4" i="17"/>
  <c r="E3" i="17" s="1"/>
  <c r="F8" i="15"/>
  <c r="C14" i="14"/>
  <c r="D4" i="14"/>
  <c r="D3" i="14" s="1"/>
  <c r="H14" i="15"/>
  <c r="F12" i="12"/>
  <c r="H10" i="12"/>
  <c r="D12" i="15"/>
  <c r="F8" i="12"/>
  <c r="B8" i="12"/>
  <c r="F6" i="17"/>
  <c r="C6" i="17"/>
  <c r="G6" i="17"/>
  <c r="F10" i="12"/>
  <c r="B14" i="13"/>
  <c r="H8" i="15"/>
  <c r="D8" i="15"/>
  <c r="G8" i="15"/>
  <c r="F14" i="16"/>
  <c r="E14" i="16"/>
  <c r="B14" i="16"/>
  <c r="G4" i="16"/>
  <c r="G3" i="16" s="1"/>
  <c r="C4" i="16"/>
  <c r="C3" i="16" s="1"/>
  <c r="F14" i="13"/>
  <c r="E14" i="13"/>
  <c r="D14" i="13"/>
  <c r="H14" i="13"/>
  <c r="D12" i="14"/>
  <c r="F12" i="14"/>
  <c r="B12" i="14"/>
  <c r="E8" i="14"/>
  <c r="D8" i="14"/>
  <c r="H8" i="14"/>
  <c r="C4" i="14"/>
  <c r="C3" i="14" s="1"/>
  <c r="E6" i="12"/>
  <c r="C6" i="12"/>
  <c r="G6" i="12"/>
  <c r="F10" i="13"/>
  <c r="G10" i="13"/>
  <c r="D10" i="13"/>
  <c r="C10" i="13"/>
  <c r="E10" i="13"/>
  <c r="H4" i="13"/>
  <c r="H3" i="13" s="1"/>
  <c r="G4" i="13"/>
  <c r="G3" i="13" s="1"/>
  <c r="C4" i="13"/>
  <c r="C3" i="13" s="1"/>
  <c r="D4" i="13"/>
  <c r="D3" i="13" s="1"/>
  <c r="E10" i="12"/>
  <c r="B4" i="14"/>
  <c r="E4" i="14"/>
  <c r="E3" i="14" s="1"/>
  <c r="D6" i="17"/>
  <c r="C8" i="15"/>
  <c r="G4" i="14"/>
  <c r="G3" i="14" s="1"/>
  <c r="C12" i="14"/>
  <c r="H12" i="14"/>
  <c r="H4" i="14"/>
  <c r="H3" i="14" s="1"/>
  <c r="E8" i="13"/>
  <c r="H10" i="16"/>
  <c r="E10" i="16"/>
  <c r="D10" i="16"/>
  <c r="B10" i="16"/>
  <c r="F10" i="16"/>
  <c r="C10" i="16"/>
  <c r="G10" i="16"/>
  <c r="H8" i="13"/>
  <c r="H4" i="12"/>
  <c r="H3" i="12" s="1"/>
  <c r="B12" i="13"/>
  <c r="D12" i="17"/>
  <c r="C12" i="17"/>
  <c r="E12" i="17"/>
  <c r="H12" i="17"/>
  <c r="B12" i="17"/>
  <c r="F12" i="17"/>
  <c r="G12" i="17"/>
  <c r="E10" i="17"/>
  <c r="B10" i="17"/>
  <c r="D10" i="17"/>
  <c r="F10" i="17"/>
  <c r="H10" i="17"/>
  <c r="C10" i="17"/>
  <c r="G10" i="17"/>
  <c r="C12" i="16"/>
  <c r="F12" i="16"/>
  <c r="B12" i="16"/>
  <c r="D12" i="16"/>
  <c r="G12" i="16"/>
  <c r="H12" i="16"/>
  <c r="E12" i="16"/>
  <c r="B8" i="16"/>
  <c r="F8" i="16"/>
  <c r="D8" i="16"/>
  <c r="C8" i="16"/>
  <c r="G8" i="16"/>
  <c r="H8" i="16"/>
  <c r="E8" i="16"/>
  <c r="B14" i="17"/>
  <c r="F14" i="17"/>
  <c r="H14" i="17"/>
  <c r="D14" i="17"/>
  <c r="C14" i="17"/>
  <c r="G14" i="17"/>
  <c r="E14" i="17"/>
  <c r="G10" i="15"/>
  <c r="D10" i="15"/>
  <c r="H10" i="15"/>
  <c r="E10" i="15"/>
  <c r="B10" i="15"/>
  <c r="F10" i="15"/>
  <c r="C10" i="15"/>
  <c r="G6" i="15"/>
  <c r="H6" i="15"/>
  <c r="D6" i="15"/>
  <c r="E6" i="15"/>
  <c r="C6" i="15"/>
  <c r="B6" i="15"/>
  <c r="F6" i="15"/>
  <c r="G8" i="17"/>
  <c r="B8" i="17"/>
  <c r="F8" i="17"/>
  <c r="D8" i="17"/>
  <c r="H8" i="17"/>
  <c r="E8" i="17"/>
  <c r="C8" i="17"/>
  <c r="B10" i="14"/>
  <c r="D10" i="14"/>
  <c r="H10" i="14"/>
  <c r="E10" i="14"/>
  <c r="F10" i="14"/>
  <c r="C10" i="14"/>
  <c r="G10" i="14"/>
  <c r="E6" i="14"/>
  <c r="C6" i="14"/>
  <c r="D6" i="14"/>
  <c r="H6" i="14"/>
  <c r="B6" i="14"/>
  <c r="F6" i="16"/>
  <c r="D6" i="16"/>
  <c r="G6" i="16"/>
  <c r="C6" i="16"/>
  <c r="H6" i="16"/>
  <c r="E6" i="16"/>
  <c r="B6" i="16"/>
  <c r="G12" i="13"/>
  <c r="D12" i="13"/>
  <c r="E12" i="13"/>
  <c r="F12" i="13"/>
  <c r="C12" i="13"/>
  <c r="C8" i="13"/>
  <c r="B8" i="13"/>
  <c r="F8" i="13"/>
  <c r="D8" i="13"/>
  <c r="D4" i="15"/>
  <c r="D3" i="15" s="1"/>
  <c r="F4" i="15"/>
  <c r="F3" i="15" s="1"/>
  <c r="C4" i="15"/>
  <c r="C3" i="15" s="1"/>
  <c r="G4" i="15"/>
  <c r="G3" i="15" s="1"/>
  <c r="E4" i="15"/>
  <c r="E3" i="15" s="1"/>
  <c r="H4" i="15"/>
  <c r="H3" i="15" s="1"/>
  <c r="F4" i="12"/>
  <c r="F3" i="12" s="1"/>
  <c r="B4" i="12"/>
  <c r="D4" i="12"/>
  <c r="D3" i="12" s="1"/>
  <c r="C4" i="12"/>
  <c r="C3" i="12" s="1"/>
  <c r="G4" i="12"/>
  <c r="G3" i="12" s="1"/>
  <c r="R45" i="27"/>
  <c r="R46" i="27"/>
  <c r="R31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0" authorId="0" shapeId="0" xr:uid="{FCFD1BE8-8B3E-4708-BD40-83295EC0786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日常吃喝</t>
        </r>
      </text>
    </comment>
    <comment ref="J30" authorId="0" shapeId="0" xr:uid="{85AFD134-5DED-49AC-B536-025CDB1E06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每月月底缴纳房租</t>
        </r>
      </text>
    </comment>
    <comment ref="L30" authorId="0" shapeId="0" xr:uid="{AF9451DE-F358-4ED6-8856-C5449C918D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1、买书
2、网络教程
3、培训课程</t>
        </r>
      </text>
    </comment>
    <comment ref="N30" authorId="0" shapeId="0" xr:uid="{CC25C437-EB7D-4FF5-97A4-2512671B27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电影、理发、生活用品...</t>
        </r>
      </text>
    </comment>
    <comment ref="P30" authorId="0" shapeId="0" xr:uid="{326BBEA3-CD9E-47A5-B340-77ABE28C26A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上月存款+本月工资-本月存款</t>
        </r>
      </text>
    </comment>
    <comment ref="O32" authorId="0" shapeId="0" xr:uid="{DE7A380E-F3FB-49F4-92DD-ECFF797EE5A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林：3000
城：5650</t>
        </r>
      </text>
    </comment>
    <comment ref="B33" authorId="0" shapeId="0" xr:uid="{A3353801-3E59-4D58-8AFA-4CA9628B06A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1000:房租
555 ：（30+7）*15，晚饭+午饭
100 ：春节回家路费
800 ：4*200，社交娱乐
=2455</t>
        </r>
      </text>
    </comment>
    <comment ref="I33" authorId="0" shapeId="0" xr:uid="{DBAE2D9E-EF1A-41BC-8950-8B5E6C5F3B3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96：石锅鱼
10：蝌蚪爸爸</t>
        </r>
      </text>
    </comment>
    <comment ref="M33" authorId="0" shapeId="0" xr:uid="{70241054-3E7D-409E-9BAC-F746E5A709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115：回家汽车票
12：交通</t>
        </r>
      </text>
    </comment>
    <comment ref="N33" authorId="0" shapeId="0" xr:uid="{6FA877CE-84DE-44EC-B138-42A945B2E5D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29.9：助农-姜
69*2：剪发
10：数据线
17：年年有鱼年糕
19.9：草莓干、芒果干
12：车票
18：洗衣粉
20：纸巾
20：快递费
400：家用</t>
        </r>
      </text>
    </comment>
    <comment ref="H34" authorId="0" shapeId="0" xr:uid="{9AB09CBF-8B92-45FF-B2C0-693A995BFAA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30：以纯袜子</t>
        </r>
      </text>
    </comment>
    <comment ref="I34" authorId="0" shapeId="0" xr:uid="{7F54D00E-93C8-42D1-913D-85C0143A1E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155：麻将
103：大沙地石锅鱼
133：元宵柴火鸡</t>
        </r>
      </text>
    </comment>
    <comment ref="K34" authorId="0" shapeId="0" xr:uid="{70BA71B5-E632-4477-944D-5AC1BB0CFA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15：无印 耳机</t>
        </r>
      </text>
    </comment>
    <comment ref="L34" authorId="0" shapeId="0" xr:uid="{CD94B2CD-1643-4FC7-BFD5-29565A7555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199：何云山《交互设计》
1000：光头学堂定金</t>
        </r>
      </text>
    </comment>
    <comment ref="M34" authorId="0" shapeId="0" xr:uid="{401DA8AC-D0C2-4FBA-92BC-7C57FD0282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26.96：滴滴
100：羊城通
25.12：滴滴
21.21：滴滴</t>
        </r>
      </text>
    </comment>
    <comment ref="N34" authorId="0" shapeId="0" xr:uid="{E1C70920-7046-4A43-B10D-764F2F6964F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52.9：啫喱水、刮胡刀
69：理发
28：阿丽塔
19.9：芒果干
8.6：优益C</t>
        </r>
      </text>
    </comment>
    <comment ref="Q34" authorId="0" shapeId="0" xr:uid="{E458C7FA-017C-4503-95CF-1D2ABE4F32A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993：新年红包</t>
        </r>
      </text>
    </comment>
    <comment ref="I35" authorId="0" shapeId="0" xr:uid="{CD846100-0696-42A4-AD0A-513346DB83B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150：烧烤、田螺、臭豆腐</t>
        </r>
      </text>
    </comment>
    <comment ref="U37" authorId="0" shapeId="0" xr:uid="{D8F2B1C1-ED73-423B-9541-9FBBDCCD636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3月15日（离职）前，完成：
  1）交互设计学习
  2）增长黑客理论学习</t>
        </r>
      </text>
    </comment>
    <comment ref="Q45" authorId="0" shapeId="0" xr:uid="{6226C48B-15CE-4323-A572-FE686831F3B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月均增长值</t>
        </r>
      </text>
    </comment>
  </commentList>
</comments>
</file>

<file path=xl/sharedStrings.xml><?xml version="1.0" encoding="utf-8"?>
<sst xmlns="http://schemas.openxmlformats.org/spreadsheetml/2006/main" count="1075" uniqueCount="468">
  <si>
    <t>一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</si>
  <si>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</si>
  <si>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</si>
  <si>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</si>
  <si>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</si>
  <si>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</si>
  <si>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</si>
  <si>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</si>
  <si>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</si>
  <si>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</si>
  <si>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</si>
  <si>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</si>
  <si>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</si>
  <si>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</si>
  <si>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</si>
  <si>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</si>
  <si>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</si>
  <si>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</si>
  <si>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</si>
  <si>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周计划</t>
    <phoneticPr fontId="1" type="noConversion"/>
  </si>
  <si>
    <t>二</t>
  </si>
  <si>
    <t>日</t>
  </si>
  <si>
    <t>六</t>
  </si>
  <si>
    <t>五</t>
  </si>
  <si>
    <t>四</t>
  </si>
  <si>
    <t>三</t>
  </si>
  <si>
    <t>备注</t>
    <phoneticPr fontId="1" type="noConversion"/>
  </si>
  <si>
    <t>日</t>
    <phoneticPr fontId="1" type="noConversion"/>
  </si>
  <si>
    <t>产品经理</t>
    <phoneticPr fontId="1" type="noConversion"/>
  </si>
  <si>
    <t>后台开发</t>
    <phoneticPr fontId="1" type="noConversion"/>
  </si>
  <si>
    <t>开发、产品</t>
    <phoneticPr fontId="1" type="noConversion"/>
  </si>
  <si>
    <t>remark</t>
    <phoneticPr fontId="1" type="noConversion"/>
  </si>
  <si>
    <t>Body</t>
    <phoneticPr fontId="1" type="noConversion"/>
  </si>
  <si>
    <t>Head</t>
    <phoneticPr fontId="1" type="noConversion"/>
  </si>
  <si>
    <t>Week</t>
    <phoneticPr fontId="1" type="noConversion"/>
  </si>
  <si>
    <t>Date</t>
    <phoneticPr fontId="1" type="noConversion"/>
  </si>
  <si>
    <t>age</t>
    <phoneticPr fontId="1" type="noConversion"/>
  </si>
  <si>
    <t>房租</t>
    <phoneticPr fontId="1" type="noConversion"/>
  </si>
  <si>
    <t>月份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</si>
  <si>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</si>
  <si>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</si>
  <si>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</si>
  <si>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</si>
  <si>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</si>
  <si>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</si>
  <si>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</si>
  <si>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存款</t>
    <phoneticPr fontId="1" type="noConversion"/>
  </si>
  <si>
    <t>其他</t>
    <phoneticPr fontId="1" type="noConversion"/>
  </si>
  <si>
    <t>恩格尔系数</t>
    <phoneticPr fontId="1" type="noConversion"/>
  </si>
  <si>
    <t>个税</t>
    <phoneticPr fontId="1" type="noConversion"/>
  </si>
  <si>
    <t>社保</t>
    <phoneticPr fontId="1" type="noConversion"/>
  </si>
  <si>
    <t>公积金</t>
    <phoneticPr fontId="1" type="noConversion"/>
  </si>
  <si>
    <t>Year</t>
    <phoneticPr fontId="1" type="noConversion"/>
  </si>
  <si>
    <t>Plan</t>
    <phoneticPr fontId="1" type="noConversion"/>
  </si>
  <si>
    <t>Work</t>
    <phoneticPr fontId="1" type="noConversion"/>
  </si>
  <si>
    <t>Learn</t>
    <phoneticPr fontId="1" type="noConversion"/>
  </si>
  <si>
    <t>日常</t>
    <phoneticPr fontId="1" type="noConversion"/>
  </si>
  <si>
    <t>穿戴</t>
    <phoneticPr fontId="1" type="noConversion"/>
  </si>
  <si>
    <t>电子</t>
    <phoneticPr fontId="1" type="noConversion"/>
  </si>
  <si>
    <t>公司</t>
    <phoneticPr fontId="1" type="noConversion"/>
  </si>
  <si>
    <t>选师无忧</t>
    <phoneticPr fontId="1" type="noConversion"/>
  </si>
  <si>
    <t>形态</t>
    <phoneticPr fontId="1" type="noConversion"/>
  </si>
  <si>
    <t>o2o</t>
    <phoneticPr fontId="1" type="noConversion"/>
  </si>
  <si>
    <t>招聘链接</t>
    <phoneticPr fontId="1" type="noConversion"/>
  </si>
  <si>
    <t>创业？投资？</t>
    <phoneticPr fontId="1" type="noConversion"/>
  </si>
  <si>
    <t>飞硕科技</t>
    <phoneticPr fontId="1" type="noConversion"/>
  </si>
  <si>
    <t>移动</t>
    <phoneticPr fontId="1" type="noConversion"/>
  </si>
  <si>
    <t>K12</t>
    <phoneticPr fontId="1" type="noConversion"/>
  </si>
  <si>
    <t>官网链接</t>
    <phoneticPr fontId="1" type="noConversion"/>
  </si>
  <si>
    <t>http://www.kouyuyi.com/</t>
    <phoneticPr fontId="1" type="noConversion"/>
  </si>
  <si>
    <t>K12，英语</t>
    <phoneticPr fontId="1" type="noConversion"/>
  </si>
  <si>
    <t>https://www.zhipin.com/job_detail/4c66d5827ef44de21X1539S9GFc~.html?ka=search_list_2_blank&amp;lid=1cQJa1JUv3n.search</t>
    <phoneticPr fontId="1" type="noConversion"/>
  </si>
  <si>
    <t>六一教育</t>
    <phoneticPr fontId="1" type="noConversion"/>
  </si>
  <si>
    <t>在线</t>
    <phoneticPr fontId="1" type="noConversion"/>
  </si>
  <si>
    <t>幼儿，美术，通识</t>
    <phoneticPr fontId="1" type="noConversion"/>
  </si>
  <si>
    <t>标签</t>
    <phoneticPr fontId="1" type="noConversion"/>
  </si>
  <si>
    <t>快乐种子</t>
    <phoneticPr fontId="1" type="noConversion"/>
  </si>
  <si>
    <t>少儿，数学</t>
    <phoneticPr fontId="1" type="noConversion"/>
  </si>
  <si>
    <t>k12</t>
    <phoneticPr fontId="1" type="noConversion"/>
  </si>
  <si>
    <t>光大教育</t>
    <phoneticPr fontId="1" type="noConversion"/>
  </si>
  <si>
    <t>O2O,在线</t>
    <phoneticPr fontId="1" type="noConversion"/>
  </si>
  <si>
    <t>https://www.zhipin.com/job_detail/2e7e2115bd4333a01HR42tm5FFI~.html?ka=search_list_37</t>
    <phoneticPr fontId="1" type="noConversion"/>
  </si>
  <si>
    <t>http://www.gdtech.com.cn/</t>
    <phoneticPr fontId="1" type="noConversion"/>
  </si>
  <si>
    <t xml:space="preserve"> </t>
    <phoneticPr fontId="1" type="noConversion"/>
  </si>
  <si>
    <t>偏项目，销售</t>
    <phoneticPr fontId="1" type="noConversion"/>
  </si>
  <si>
    <t>https://www.zhipin.com/job_detail/20d827c14a5b86a21X1909-0EFQ~.html?ka=search_list_7</t>
    <phoneticPr fontId="1" type="noConversion"/>
  </si>
  <si>
    <t>http://www.61info.cn/</t>
  </si>
  <si>
    <t>https://www.zhipin.com/job_detail/d87a3cc1ce6f95031Xxy2tm4E1E~.html?ka=search_list_19</t>
  </si>
  <si>
    <t>https://www.vipthink.cn/</t>
  </si>
  <si>
    <t>https://www.zhipin.com/job_detail/572b88e1d76bcbe71Xx70t61E1o~.html?ka=comp_joblist_3</t>
    <phoneticPr fontId="1" type="noConversion"/>
  </si>
  <si>
    <t>http://www.51xuanshi.com/</t>
  </si>
  <si>
    <t>晓教育</t>
    <phoneticPr fontId="1" type="noConversion"/>
  </si>
  <si>
    <t>直播</t>
    <phoneticPr fontId="1" type="noConversion"/>
  </si>
  <si>
    <t>http://www.xiao100.com/</t>
  </si>
  <si>
    <t>https://www.zhipin.com/job_detail/0b962196b7c86bcc1HR-2Ny1FFM~.html?ka=search_list_92</t>
    <phoneticPr fontId="1" type="noConversion"/>
  </si>
  <si>
    <t>壹心理</t>
    <phoneticPr fontId="1" type="noConversion"/>
  </si>
  <si>
    <t>心理</t>
    <phoneticPr fontId="1" type="noConversion"/>
  </si>
  <si>
    <t>知识付费，内容</t>
    <phoneticPr fontId="1" type="noConversion"/>
  </si>
  <si>
    <t>https://www.zhipin.com/job_detail/c663ef62f68b06ef1XV-3tq4EVc~.html?ka=search_list_108</t>
    <phoneticPr fontId="1" type="noConversion"/>
  </si>
  <si>
    <t>http://www.xinli001.com/</t>
    <phoneticPr fontId="1" type="noConversion"/>
  </si>
  <si>
    <t>https://www.mingshiedu.com/</t>
  </si>
  <si>
    <t>名师教育</t>
    <phoneticPr fontId="1" type="noConversion"/>
  </si>
  <si>
    <t>https://www.zhipin.com/job_detail/5a2b2a259e9e815b1XN929i8EVA~.html?ka=search_list_118</t>
    <phoneticPr fontId="1" type="noConversion"/>
  </si>
  <si>
    <t>社区，短视频</t>
    <phoneticPr fontId="1" type="noConversion"/>
  </si>
  <si>
    <t>青少年，知识内容</t>
    <phoneticPr fontId="1" type="noConversion"/>
  </si>
  <si>
    <t>有意思</t>
    <phoneticPr fontId="1" type="noConversion"/>
  </si>
  <si>
    <t>欢聚时代（101教育）</t>
    <phoneticPr fontId="1" type="noConversion"/>
  </si>
  <si>
    <t>http://www.100.com/</t>
  </si>
  <si>
    <t>https://www.zhipin.com/job_detail/1502b55df4db53321nN62dy9ElI~.html?ka=search_list_150</t>
    <phoneticPr fontId="1" type="noConversion"/>
  </si>
  <si>
    <t>行业</t>
    <phoneticPr fontId="1" type="noConversion"/>
  </si>
  <si>
    <t>细分</t>
    <phoneticPr fontId="1" type="noConversion"/>
  </si>
  <si>
    <t>有意义</t>
    <phoneticPr fontId="1" type="noConversion"/>
  </si>
  <si>
    <t>机会</t>
    <phoneticPr fontId="1" type="noConversion"/>
  </si>
  <si>
    <t>综合评分</t>
    <phoneticPr fontId="1" type="noConversion"/>
  </si>
  <si>
    <t>互联网金融</t>
    <phoneticPr fontId="1" type="noConversion"/>
  </si>
  <si>
    <t>P2P借贷</t>
    <phoneticPr fontId="1" type="noConversion"/>
  </si>
  <si>
    <t>消费金融</t>
    <phoneticPr fontId="1" type="noConversion"/>
  </si>
  <si>
    <t>第三方支付</t>
    <phoneticPr fontId="1" type="noConversion"/>
  </si>
  <si>
    <t>众筹</t>
    <phoneticPr fontId="1" type="noConversion"/>
  </si>
  <si>
    <t>在线教育</t>
    <phoneticPr fontId="1" type="noConversion"/>
  </si>
  <si>
    <t>知识付费</t>
    <phoneticPr fontId="1" type="noConversion"/>
  </si>
  <si>
    <t>教育直播</t>
    <phoneticPr fontId="1" type="noConversion"/>
  </si>
  <si>
    <t>知识小视频</t>
    <phoneticPr fontId="1" type="noConversion"/>
  </si>
  <si>
    <t>知识问答社区（类知乎）</t>
    <phoneticPr fontId="1" type="noConversion"/>
  </si>
  <si>
    <t>电商</t>
    <phoneticPr fontId="1" type="noConversion"/>
  </si>
  <si>
    <t>传统电商/跨境贸易</t>
    <phoneticPr fontId="1" type="noConversion"/>
  </si>
  <si>
    <t>新零售</t>
    <phoneticPr fontId="1" type="noConversion"/>
  </si>
  <si>
    <t>物流</t>
    <phoneticPr fontId="1" type="noConversion"/>
  </si>
  <si>
    <t>O2O</t>
    <phoneticPr fontId="1" type="noConversion"/>
  </si>
  <si>
    <t>各类生活服务</t>
    <phoneticPr fontId="1" type="noConversion"/>
  </si>
  <si>
    <t>社交</t>
    <phoneticPr fontId="1" type="noConversion"/>
  </si>
  <si>
    <t>通信类</t>
    <phoneticPr fontId="1" type="noConversion"/>
  </si>
  <si>
    <t>内容（视频、文章、图片分享）</t>
    <phoneticPr fontId="1" type="noConversion"/>
  </si>
  <si>
    <t>陌生人交友</t>
    <phoneticPr fontId="1" type="noConversion"/>
  </si>
  <si>
    <t>专业性社区</t>
    <phoneticPr fontId="1" type="noConversion"/>
  </si>
  <si>
    <t>地域性社区</t>
    <phoneticPr fontId="1" type="noConversion"/>
  </si>
  <si>
    <t>医疗</t>
    <phoneticPr fontId="1" type="noConversion"/>
  </si>
  <si>
    <t>药电商</t>
    <phoneticPr fontId="1" type="noConversion"/>
  </si>
  <si>
    <t>医患问答</t>
    <phoneticPr fontId="1" type="noConversion"/>
  </si>
  <si>
    <t>2B服务</t>
    <phoneticPr fontId="1" type="noConversion"/>
  </si>
  <si>
    <t>物联网</t>
    <phoneticPr fontId="1" type="noConversion"/>
  </si>
  <si>
    <t>智能家居</t>
    <phoneticPr fontId="1" type="noConversion"/>
  </si>
  <si>
    <t>智慧城市</t>
    <phoneticPr fontId="1" type="noConversion"/>
  </si>
  <si>
    <t>智能汽车</t>
    <phoneticPr fontId="1" type="noConversion"/>
  </si>
  <si>
    <t>游戏</t>
    <phoneticPr fontId="1" type="noConversion"/>
  </si>
  <si>
    <t>各类游戏</t>
    <phoneticPr fontId="1" type="noConversion"/>
  </si>
  <si>
    <t>金融科技（量化交易）</t>
    <phoneticPr fontId="1" type="noConversion"/>
  </si>
  <si>
    <t>有钱途</t>
    <phoneticPr fontId="1" type="noConversion"/>
  </si>
  <si>
    <t>Knowledge List</t>
    <phoneticPr fontId="1" type="noConversion"/>
  </si>
  <si>
    <t xml:space="preserve"> </t>
    <phoneticPr fontId="1" type="noConversion"/>
  </si>
  <si>
    <t>BIGO</t>
    <phoneticPr fontId="1" type="noConversion"/>
  </si>
  <si>
    <t>https://www.zhipin.com/gongsir/d1539fda413000a10XB-0tW6_110000.html?ka=position-5</t>
  </si>
  <si>
    <t>https://www.bigo.tv/index</t>
  </si>
  <si>
    <t>https://www.zhipin.com/job_detail/3136c1631d5d2e091XN63di-GFE~.html?ka=search_list_4</t>
  </si>
  <si>
    <t>https://www.lizhiweike.com/</t>
  </si>
  <si>
    <t>荔枝微课</t>
    <phoneticPr fontId="1" type="noConversion"/>
  </si>
  <si>
    <t>城市</t>
    <phoneticPr fontId="1" type="noConversion"/>
  </si>
  <si>
    <t>广州</t>
    <phoneticPr fontId="1" type="noConversion"/>
  </si>
  <si>
    <t>深圳</t>
    <phoneticPr fontId="1" type="noConversion"/>
  </si>
  <si>
    <t>卡为集团</t>
    <phoneticPr fontId="1" type="noConversion"/>
  </si>
  <si>
    <t>直播</t>
    <phoneticPr fontId="1" type="noConversion"/>
  </si>
  <si>
    <t>知识付费</t>
    <phoneticPr fontId="1" type="noConversion"/>
  </si>
  <si>
    <t>产业园</t>
    <phoneticPr fontId="1" type="noConversion"/>
  </si>
  <si>
    <t>超时代软件</t>
    <phoneticPr fontId="1" type="noConversion"/>
  </si>
  <si>
    <t>在线教育直播</t>
    <phoneticPr fontId="1" type="noConversion"/>
  </si>
  <si>
    <t>https://www.zhipin.com/job_detail/451aa05f0dda131a1XN439S5FlA~.html?ka=search_list_21_blank&amp;lid=1eyruMFlYrL.search</t>
  </si>
  <si>
    <t>http://www.szkv.net</t>
    <phoneticPr fontId="1" type="noConversion"/>
  </si>
  <si>
    <t>壹趣直播</t>
    <phoneticPr fontId="1" type="noConversion"/>
  </si>
  <si>
    <t>https://www.zhipin.com/job_detail/0751868dc869619e1n1-29-_F1Y~.html?ka=search_list_65_blank&amp;lid=1eyxb2sNwQD.search</t>
  </si>
  <si>
    <t>http://yee6.cn/</t>
  </si>
  <si>
    <t>http://www.360drm.com/</t>
  </si>
  <si>
    <t>逗拍</t>
    <phoneticPr fontId="1" type="noConversion"/>
  </si>
  <si>
    <t>短视频</t>
    <phoneticPr fontId="1" type="noConversion"/>
  </si>
  <si>
    <t>增长</t>
    <phoneticPr fontId="1" type="noConversion"/>
  </si>
  <si>
    <t>https://www.zhipin.com/job_detail/b0da18efb34cce821XFy096-EFY~.html?ka=search_list_73</t>
  </si>
  <si>
    <t>https://www.doupai.cc/</t>
  </si>
  <si>
    <t>预算</t>
    <phoneticPr fontId="1" type="noConversion"/>
  </si>
  <si>
    <t>少年商学院</t>
    <phoneticPr fontId="1" type="noConversion"/>
  </si>
  <si>
    <t>少年</t>
    <phoneticPr fontId="1" type="noConversion"/>
  </si>
  <si>
    <t>https://www.zhipin.com/job_detail/cbb2430399ba2c681HRz39S7FVM~.html?ka=search_list_4</t>
  </si>
  <si>
    <t>https://www.youthmba.com/course/experience/explore</t>
  </si>
  <si>
    <t>https://www.zhipin.com/job_detail/1e9e1729d7d3c81b1HR_39i7GVc~.html?ka=search_list_5</t>
    <phoneticPr fontId="1" type="noConversion"/>
  </si>
  <si>
    <t>直播音频、线下</t>
    <phoneticPr fontId="1" type="noConversion"/>
  </si>
  <si>
    <t>爱卡的米教育</t>
    <phoneticPr fontId="1" type="noConversion"/>
  </si>
  <si>
    <t>平板教育</t>
    <phoneticPr fontId="1" type="noConversion"/>
  </si>
  <si>
    <t>K12</t>
    <phoneticPr fontId="1" type="noConversion"/>
  </si>
  <si>
    <t>https://www.zhipin.com/job_detail/1ced40411b896f111XN62dS1Elo~.html?ka=search_list_9</t>
  </si>
  <si>
    <t>http://www.akadm.net/</t>
  </si>
  <si>
    <t>寄锦教育</t>
    <phoneticPr fontId="1" type="noConversion"/>
  </si>
  <si>
    <t>知识付费</t>
    <phoneticPr fontId="1" type="noConversion"/>
  </si>
  <si>
    <t>考证、兴趣知识</t>
    <phoneticPr fontId="1" type="noConversion"/>
  </si>
  <si>
    <t>很有气质</t>
    <phoneticPr fontId="1" type="noConversion"/>
  </si>
  <si>
    <t>官网难看</t>
    <phoneticPr fontId="1" type="noConversion"/>
  </si>
  <si>
    <t>官网好看</t>
    <phoneticPr fontId="1" type="noConversion"/>
  </si>
  <si>
    <t>招游学策划，猜测是开拓新业务</t>
    <phoneticPr fontId="1" type="noConversion"/>
  </si>
  <si>
    <t>https://www.zhipin.com/job_detail/98a12e712dc744e11HV409m-ElA~.html?ka=search_list_8</t>
  </si>
  <si>
    <t>http://www.jeagine.com/</t>
  </si>
  <si>
    <t>在线网校，toB</t>
    <phoneticPr fontId="1" type="noConversion"/>
  </si>
  <si>
    <t>下限</t>
    <phoneticPr fontId="1" type="noConversion"/>
  </si>
  <si>
    <t>上限</t>
    <phoneticPr fontId="1" type="noConversion"/>
  </si>
  <si>
    <t xml:space="preserve"> </t>
    <phoneticPr fontId="1" type="noConversion"/>
  </si>
  <si>
    <t>广州</t>
    <phoneticPr fontId="1" type="noConversion"/>
  </si>
  <si>
    <t>潭州教育</t>
    <phoneticPr fontId="1" type="noConversion"/>
  </si>
  <si>
    <t>啥都搞</t>
    <phoneticPr fontId="1" type="noConversion"/>
  </si>
  <si>
    <t>经验</t>
    <phoneticPr fontId="1" type="noConversion"/>
  </si>
  <si>
    <t>1-3年</t>
    <phoneticPr fontId="1" type="noConversion"/>
  </si>
  <si>
    <t>3-5年</t>
    <phoneticPr fontId="1" type="noConversion"/>
  </si>
  <si>
    <t>恒企教育</t>
    <phoneticPr fontId="1" type="noConversion"/>
  </si>
  <si>
    <t>o2o</t>
    <phoneticPr fontId="1" type="noConversion"/>
  </si>
  <si>
    <t>会计教育</t>
    <phoneticPr fontId="1" type="noConversion"/>
  </si>
  <si>
    <t>https://www.zhipin.com/job_detail/c2aa56ae288f428b1Xdy2Nu1E1s~.html?ka=search_list_38</t>
  </si>
  <si>
    <t>http://www.hqjy.com</t>
    <phoneticPr fontId="1" type="noConversion"/>
  </si>
  <si>
    <t>https://www.zhipin.com/job_detail/deb5140d788994c21n173Ni8FVE~.html?ka=search_list_36</t>
  </si>
  <si>
    <t>http://www.shiguangkey.com</t>
    <phoneticPr fontId="1" type="noConversion"/>
  </si>
  <si>
    <t>豌豆教育</t>
    <phoneticPr fontId="1" type="noConversion"/>
  </si>
  <si>
    <t>少儿数理</t>
    <phoneticPr fontId="1" type="noConversion"/>
  </si>
  <si>
    <t>直播</t>
    <phoneticPr fontId="1" type="noConversion"/>
  </si>
  <si>
    <t>在线视频</t>
    <phoneticPr fontId="1" type="noConversion"/>
  </si>
  <si>
    <t>威学教育</t>
    <phoneticPr fontId="1" type="noConversion"/>
  </si>
  <si>
    <t>语言考试（英语为主）</t>
    <phoneticPr fontId="1" type="noConversion"/>
  </si>
  <si>
    <t>出国留学</t>
    <phoneticPr fontId="1" type="noConversion"/>
  </si>
  <si>
    <t>https://www.zhipin.com/job_detail/99f215b1ddc1d7ae1n142Ny8GFY~.html?ka=search_list_138</t>
  </si>
  <si>
    <t>http://www.weixue100.com/</t>
  </si>
  <si>
    <t>https://www.zhipin.com/job_detail/8e9b3b98c9ce43c11XJz2d-6FlE~.html?ka=viewed_list_2</t>
  </si>
  <si>
    <t>http://www.vipthink.cn</t>
    <phoneticPr fontId="1" type="noConversion"/>
  </si>
  <si>
    <t>小水滴课堂</t>
    <phoneticPr fontId="1" type="noConversion"/>
  </si>
  <si>
    <t>互联网电视</t>
    <phoneticPr fontId="1" type="noConversion"/>
  </si>
  <si>
    <t>幼儿教育</t>
    <phoneticPr fontId="1" type="noConversion"/>
  </si>
  <si>
    <t>https://www.zhipin.com/job_detail/6bbc22a7c498f7391nx80927FFc~.html?ka=search_list_151</t>
  </si>
  <si>
    <t>http://www.ishuidi.com.cn/</t>
  </si>
  <si>
    <t>幼儿园教育电视设备、APP</t>
    <phoneticPr fontId="1" type="noConversion"/>
  </si>
  <si>
    <t>学苑教育</t>
    <phoneticPr fontId="1" type="noConversion"/>
  </si>
  <si>
    <t>高等教育教材、教务系统、书店</t>
    <phoneticPr fontId="1" type="noConversion"/>
  </si>
  <si>
    <t>学果果教育</t>
    <phoneticPr fontId="1" type="noConversion"/>
  </si>
  <si>
    <t>在线教育、升学规划、学生职业规划</t>
    <phoneticPr fontId="1" type="noConversion"/>
  </si>
  <si>
    <t>高中生/大数据分析？</t>
    <phoneticPr fontId="1" type="noConversion"/>
  </si>
  <si>
    <t>移动</t>
    <phoneticPr fontId="1" type="noConversion"/>
  </si>
  <si>
    <t>开锐教育</t>
    <phoneticPr fontId="1" type="noConversion"/>
  </si>
  <si>
    <t>啥都搞的教育企业</t>
    <phoneticPr fontId="1" type="noConversion"/>
  </si>
  <si>
    <t>小蚂蚁教育</t>
    <phoneticPr fontId="1" type="noConversion"/>
  </si>
  <si>
    <t>学前教育</t>
    <phoneticPr fontId="1" type="noConversion"/>
  </si>
  <si>
    <t>五行教育</t>
    <phoneticPr fontId="1" type="noConversion"/>
  </si>
  <si>
    <t>汉语</t>
    <phoneticPr fontId="1" type="noConversion"/>
  </si>
  <si>
    <t>一带一路，汉语人才教育</t>
    <phoneticPr fontId="1" type="noConversion"/>
  </si>
  <si>
    <t>12月</t>
    <phoneticPr fontId="1" type="noConversion"/>
  </si>
  <si>
    <t>11月</t>
    <phoneticPr fontId="1" type="noConversion"/>
  </si>
  <si>
    <t>3月</t>
  </si>
  <si>
    <t>1月</t>
  </si>
  <si>
    <t>2月</t>
  </si>
  <si>
    <t>年恩格尔系数</t>
    <phoneticPr fontId="1" type="noConversion"/>
  </si>
  <si>
    <t>18年</t>
    <phoneticPr fontId="1" type="noConversion"/>
  </si>
  <si>
    <t xml:space="preserve">   2、增长/数据分析/迭代</t>
    <phoneticPr fontId="1" type="noConversion"/>
  </si>
  <si>
    <t xml:space="preserve">   3、其他</t>
    <phoneticPr fontId="1" type="noConversion"/>
  </si>
  <si>
    <t xml:space="preserve">        1）《精通Web Analytics 2.0》</t>
    <phoneticPr fontId="1" type="noConversion"/>
  </si>
  <si>
    <t xml:space="preserve">        2）《互联网增长的第一本数据分析手册》</t>
    <phoneticPr fontId="1" type="noConversion"/>
  </si>
  <si>
    <t xml:space="preserve">        3）《硅谷增长黑客实战笔记》</t>
    <phoneticPr fontId="1" type="noConversion"/>
  </si>
  <si>
    <t>产品经理：</t>
    <phoneticPr fontId="1" type="noConversion"/>
  </si>
  <si>
    <t xml:space="preserve">    2 形态：视频、短视频、直播</t>
    <phoneticPr fontId="1" type="noConversion"/>
  </si>
  <si>
    <t>放假</t>
    <phoneticPr fontId="1" type="noConversion"/>
  </si>
  <si>
    <t>春节</t>
    <phoneticPr fontId="1" type="noConversion"/>
  </si>
  <si>
    <t>除夕</t>
    <phoneticPr fontId="1" type="noConversion"/>
  </si>
  <si>
    <t>上班</t>
    <phoneticPr fontId="1" type="noConversion"/>
  </si>
  <si>
    <t>最后一天假期</t>
    <phoneticPr fontId="1" type="noConversion"/>
  </si>
  <si>
    <t>视频</t>
    <phoneticPr fontId="1" type="noConversion"/>
  </si>
  <si>
    <t>行业</t>
    <phoneticPr fontId="1" type="noConversion"/>
  </si>
  <si>
    <t>在线教育</t>
    <phoneticPr fontId="1" type="noConversion"/>
  </si>
  <si>
    <t>广州</t>
    <phoneticPr fontId="1" type="noConversion"/>
  </si>
  <si>
    <t>梦映动漫</t>
    <phoneticPr fontId="1" type="noConversion"/>
  </si>
  <si>
    <t>动漫创作、阅读</t>
    <phoneticPr fontId="1" type="noConversion"/>
  </si>
  <si>
    <t>1-3年</t>
    <phoneticPr fontId="1" type="noConversion"/>
  </si>
  <si>
    <t>米可世界</t>
    <phoneticPr fontId="1" type="noConversion"/>
  </si>
  <si>
    <t>深圳</t>
    <phoneticPr fontId="1" type="noConversion"/>
  </si>
  <si>
    <t>直播</t>
    <phoneticPr fontId="1" type="noConversion"/>
  </si>
  <si>
    <t>汇总</t>
    <phoneticPr fontId="1" type="noConversion"/>
  </si>
  <si>
    <t>广州</t>
    <phoneticPr fontId="1" type="noConversion"/>
  </si>
  <si>
    <t>明世教育</t>
    <phoneticPr fontId="1" type="noConversion"/>
  </si>
  <si>
    <t>在线教育</t>
    <phoneticPr fontId="1" type="noConversion"/>
  </si>
  <si>
    <t>1-3年</t>
    <phoneticPr fontId="1" type="noConversion"/>
  </si>
  <si>
    <t>深圳</t>
    <phoneticPr fontId="1" type="noConversion"/>
  </si>
  <si>
    <t>OPPO</t>
    <phoneticPr fontId="1" type="noConversion"/>
  </si>
  <si>
    <t>用户增长</t>
    <phoneticPr fontId="1" type="noConversion"/>
  </si>
  <si>
    <t>3年以上</t>
    <phoneticPr fontId="1" type="noConversion"/>
  </si>
  <si>
    <t>获客</t>
    <phoneticPr fontId="1" type="noConversion"/>
  </si>
  <si>
    <t>激活</t>
    <phoneticPr fontId="1" type="noConversion"/>
  </si>
  <si>
    <t xml:space="preserve">    3 专业：增长、交互</t>
    <phoneticPr fontId="1" type="noConversion"/>
  </si>
  <si>
    <t>19年职业规划：</t>
    <phoneticPr fontId="1" type="noConversion"/>
  </si>
  <si>
    <t xml:space="preserve">        1）《上瘾》                                                                      </t>
    <phoneticPr fontId="1" type="noConversion"/>
  </si>
  <si>
    <t>Main</t>
    <phoneticPr fontId="1" type="noConversion"/>
  </si>
  <si>
    <t>Title</t>
    <phoneticPr fontId="1" type="noConversion"/>
  </si>
  <si>
    <t>《增长黑客》B站</t>
    <phoneticPr fontId="1" type="noConversion"/>
  </si>
  <si>
    <t>制定增长计划</t>
    <phoneticPr fontId="1" type="noConversion"/>
  </si>
  <si>
    <t>《硅谷》书</t>
    <phoneticPr fontId="1" type="noConversion"/>
  </si>
  <si>
    <t>小牛动漫</t>
    <phoneticPr fontId="1" type="noConversion"/>
  </si>
  <si>
    <t>用户增长</t>
    <phoneticPr fontId="1" type="noConversion"/>
  </si>
  <si>
    <t>深圳</t>
    <phoneticPr fontId="1" type="noConversion"/>
  </si>
  <si>
    <t>1-3年</t>
    <phoneticPr fontId="1" type="noConversion"/>
  </si>
  <si>
    <t>年总</t>
    <phoneticPr fontId="1" type="noConversion"/>
  </si>
  <si>
    <t>五</t>
    <phoneticPr fontId="1" type="noConversion"/>
  </si>
  <si>
    <t>留存</t>
    <phoneticPr fontId="1" type="noConversion"/>
  </si>
  <si>
    <t>外债</t>
    <phoneticPr fontId="1" type="noConversion"/>
  </si>
  <si>
    <t>从0增长团队</t>
    <phoneticPr fontId="1" type="noConversion"/>
  </si>
  <si>
    <t>广州</t>
    <phoneticPr fontId="1" type="noConversion"/>
  </si>
  <si>
    <t>爱拍</t>
    <phoneticPr fontId="1" type="noConversion"/>
  </si>
  <si>
    <t>2年以上</t>
    <phoneticPr fontId="1" type="noConversion"/>
  </si>
  <si>
    <t>月支出</t>
    <phoneticPr fontId="1" type="noConversion"/>
  </si>
  <si>
    <t>专访中美专家的增长经验谈</t>
    <phoneticPr fontId="1" type="noConversion"/>
  </si>
  <si>
    <t>打造高速运转的增长引擎</t>
    <phoneticPr fontId="1" type="noConversion"/>
  </si>
  <si>
    <t>策略</t>
    <phoneticPr fontId="1" type="noConversion"/>
  </si>
  <si>
    <t>积分制</t>
    <phoneticPr fontId="1" type="noConversion"/>
  </si>
  <si>
    <t>短视频引流</t>
    <phoneticPr fontId="1" type="noConversion"/>
  </si>
  <si>
    <t>社交电商</t>
    <phoneticPr fontId="1" type="noConversion"/>
  </si>
  <si>
    <t>案例</t>
    <phoneticPr fontId="1" type="noConversion"/>
  </si>
  <si>
    <t>抽奖</t>
    <phoneticPr fontId="1" type="noConversion"/>
  </si>
  <si>
    <t>课程试学</t>
    <phoneticPr fontId="1" type="noConversion"/>
  </si>
  <si>
    <t>【趣头条】游戏化，成长体系增强用户粘性</t>
    <phoneticPr fontId="1" type="noConversion"/>
  </si>
  <si>
    <t>1 开头部分免费，后面收钱；
2 低价课引流，到高级课</t>
    <phoneticPr fontId="1" type="noConversion"/>
  </si>
  <si>
    <t>【爱情银行】发抖音分奖金
【音遇】发抖音集赞分奖励</t>
    <phoneticPr fontId="1" type="noConversion"/>
  </si>
  <si>
    <t>【支付宝】转发锦鲤
【微信】抽奖小程序</t>
    <phoneticPr fontId="1" type="noConversion"/>
  </si>
  <si>
    <t>【刑不行量化投资】个人售前咨询、微信群答疑维护</t>
    <phoneticPr fontId="1" type="noConversion"/>
  </si>
  <si>
    <t>虚拟经济</t>
    <phoneticPr fontId="1" type="noConversion"/>
  </si>
  <si>
    <t>【步数兑换】步数兑换积分，小程序商城兑换商品
【虚拟积分】买卖使用“小红花”“书费”降低rmb交易摩擦</t>
    <phoneticPr fontId="1" type="noConversion"/>
  </si>
  <si>
    <r>
      <t xml:space="preserve">微信生态
</t>
    </r>
    <r>
      <rPr>
        <b/>
        <sz val="8"/>
        <color theme="1"/>
        <rFont val="等线"/>
        <family val="3"/>
        <charset val="134"/>
        <scheme val="minor"/>
      </rPr>
      <t>公众号+微信群+个人号</t>
    </r>
    <phoneticPr fontId="1" type="noConversion"/>
  </si>
  <si>
    <t>超级会员体系</t>
    <phoneticPr fontId="1" type="noConversion"/>
  </si>
  <si>
    <t>组队PK</t>
    <phoneticPr fontId="1" type="noConversion"/>
  </si>
  <si>
    <t>【淘宝组队集赞PK】
【竞技游戏】
【明星选秀】</t>
    <phoneticPr fontId="1" type="noConversion"/>
  </si>
  <si>
    <t>游戏化</t>
    <phoneticPr fontId="1" type="noConversion"/>
  </si>
  <si>
    <t>【多多果园】浇水获得真水果</t>
    <phoneticPr fontId="1" type="noConversion"/>
  </si>
  <si>
    <t>问答裂变</t>
    <phoneticPr fontId="1" type="noConversion"/>
  </si>
  <si>
    <t>微信裂变</t>
    <phoneticPr fontId="1" type="noConversion"/>
  </si>
  <si>
    <t>【诱饵】：免费听课、免费送资料包等；
【门槛】：邀请好友才能领取，如分享海报并截图、两位好友扫码等；</t>
    <phoneticPr fontId="1" type="noConversion"/>
  </si>
  <si>
    <t>社群运营</t>
    <phoneticPr fontId="1" type="noConversion"/>
  </si>
  <si>
    <t>【打卡】付费入群打卡，完成有机会返还更高的奖励金
【学习】提供师生交流，减少学习枯燥</t>
    <phoneticPr fontId="1" type="noConversion"/>
  </si>
  <si>
    <t>小程序导流</t>
    <phoneticPr fontId="1" type="noConversion"/>
  </si>
  <si>
    <t>【导流到公众号】
【导流到APP】</t>
    <phoneticPr fontId="1" type="noConversion"/>
  </si>
  <si>
    <t>拼团</t>
    <phoneticPr fontId="1" type="noConversion"/>
  </si>
  <si>
    <t>【拼多多】
【蘑菇街】</t>
    <phoneticPr fontId="1" type="noConversion"/>
  </si>
  <si>
    <t>【每日一淘】邀请提成，分销返佣
【社区团购】</t>
    <phoneticPr fontId="1" type="noConversion"/>
  </si>
  <si>
    <t>分销返佣</t>
    <phoneticPr fontId="1" type="noConversion"/>
  </si>
  <si>
    <t>【知识付费】
【淘宝客】
【网易推手】</t>
    <phoneticPr fontId="1" type="noConversion"/>
  </si>
  <si>
    <t>用户补贴</t>
    <phoneticPr fontId="1" type="noConversion"/>
  </si>
  <si>
    <t>【趣头条】注册、邀请、完成任务得红包；师徒制</t>
    <phoneticPr fontId="1" type="noConversion"/>
  </si>
  <si>
    <t>分享助力</t>
    <phoneticPr fontId="1" type="noConversion"/>
  </si>
  <si>
    <t>【抢票】</t>
    <phoneticPr fontId="1" type="noConversion"/>
  </si>
  <si>
    <t>内容营销</t>
    <phoneticPr fontId="1" type="noConversion"/>
  </si>
  <si>
    <t>【growingIO】打造“数据驱动增长”概念</t>
    <phoneticPr fontId="1" type="noConversion"/>
  </si>
  <si>
    <t>投票</t>
    <phoneticPr fontId="1" type="noConversion"/>
  </si>
  <si>
    <t>【钻石投票】候选人拉票、分享</t>
    <phoneticPr fontId="1" type="noConversion"/>
  </si>
  <si>
    <t>说明</t>
    <phoneticPr fontId="1" type="noConversion"/>
  </si>
  <si>
    <t>Duolingo</t>
    <phoneticPr fontId="1" type="noConversion"/>
  </si>
  <si>
    <t>教育应该以“结果”为导向，产品关心的指标应该是“留存”、“完课率”、“复购”等使用行为；</t>
    <phoneticPr fontId="1" type="noConversion"/>
  </si>
  <si>
    <t>增长案例</t>
    <phoneticPr fontId="1" type="noConversion"/>
  </si>
  <si>
    <t>数据驱动，A/B测试</t>
    <phoneticPr fontId="1" type="noConversion"/>
  </si>
  <si>
    <t>【推送信息】文案测试
【周末盾牌保护】每日连续学习状态不丢失</t>
    <phoneticPr fontId="1" type="noConversion"/>
  </si>
  <si>
    <t>【每日连续学习】打卡、升级条、特别奖励
【徽章制度】学习、邀请好友、体验功能</t>
    <phoneticPr fontId="1" type="noConversion"/>
  </si>
  <si>
    <t>游戏化</t>
    <phoneticPr fontId="1" type="noConversion"/>
  </si>
  <si>
    <t>【留存】为核心</t>
    <phoneticPr fontId="1" type="noConversion"/>
  </si>
  <si>
    <t>漫游鲸</t>
    <phoneticPr fontId="1" type="noConversion"/>
  </si>
  <si>
    <t>多渠道软文投放</t>
    <phoneticPr fontId="1" type="noConversion"/>
  </si>
  <si>
    <t>求职、学生、读书三类公众号，获取精准用户；
【带参数的二维码】：追踪不同渠道投放效果</t>
    <phoneticPr fontId="1" type="noConversion"/>
  </si>
  <si>
    <t>获客-推荐号</t>
    <phoneticPr fontId="1" type="noConversion"/>
  </si>
  <si>
    <t>激活-公众号回复</t>
    <phoneticPr fontId="1" type="noConversion"/>
  </si>
  <si>
    <t>获客-软文投放</t>
    <phoneticPr fontId="1" type="noConversion"/>
  </si>
  <si>
    <t>【送书费】
【送会员名义加客服号】
【新手指南漫画】</t>
    <phoneticPr fontId="1" type="noConversion"/>
  </si>
  <si>
    <t>【阿里88会员】淘气值1000分以上付费88元成为多平台VIP，以下的888；促进用户集赞淘气值
【微信读书无限卡】邀请组队抽卡；分享中卡</t>
    <phoneticPr fontId="1" type="noConversion"/>
  </si>
  <si>
    <t>产品、运营、管理、理财</t>
    <phoneticPr fontId="1" type="noConversion"/>
  </si>
  <si>
    <t>任务类：【帮】、【拼】、【砍】、【集】
游戏类：【比】、【邀】、【炫】
利益类：【送】、【抢】、【赚】</t>
    <phoneticPr fontId="1" type="noConversion"/>
  </si>
  <si>
    <t>待解决问题：</t>
    <phoneticPr fontId="1" type="noConversion"/>
  </si>
  <si>
    <t>《破茧成蝶1》</t>
    <phoneticPr fontId="1" type="noConversion"/>
  </si>
  <si>
    <t>理财</t>
    <phoneticPr fontId="1" type="noConversion"/>
  </si>
  <si>
    <t>深圳</t>
    <phoneticPr fontId="1" type="noConversion"/>
  </si>
  <si>
    <t>广州</t>
    <phoneticPr fontId="1" type="noConversion"/>
  </si>
  <si>
    <t>住</t>
    <phoneticPr fontId="1" type="noConversion"/>
  </si>
  <si>
    <t>吃</t>
    <phoneticPr fontId="1" type="noConversion"/>
  </si>
  <si>
    <t>其他</t>
    <phoneticPr fontId="1" type="noConversion"/>
  </si>
  <si>
    <t>汇总</t>
    <phoneticPr fontId="1" type="noConversion"/>
  </si>
  <si>
    <t>工资</t>
    <phoneticPr fontId="1" type="noConversion"/>
  </si>
  <si>
    <t xml:space="preserve">    1 发表文章：《从0到1：实现一个短视频APP》</t>
    <phoneticPr fontId="1" type="noConversion"/>
  </si>
  <si>
    <t xml:space="preserve">    2 发表文章：《近两年增长案例整理》</t>
    <phoneticPr fontId="1" type="noConversion"/>
  </si>
  <si>
    <t xml:space="preserve">    3 制作简历</t>
    <phoneticPr fontId="1" type="noConversion"/>
  </si>
  <si>
    <t xml:space="preserve">        1）《破茧成蝶 2》</t>
  </si>
  <si>
    <t xml:space="preserve">        1）《破茧成蝶 1》</t>
    <phoneticPr fontId="1" type="noConversion"/>
  </si>
  <si>
    <t>√</t>
    <phoneticPr fontId="1" type="noConversion"/>
  </si>
  <si>
    <t>状态</t>
    <phoneticPr fontId="1" type="noConversion"/>
  </si>
  <si>
    <t>豆瓣</t>
    <phoneticPr fontId="1" type="noConversion"/>
  </si>
  <si>
    <t>XXX</t>
    <phoneticPr fontId="1" type="noConversion"/>
  </si>
  <si>
    <t>交互、增长</t>
    <phoneticPr fontId="1" type="noConversion"/>
  </si>
  <si>
    <t>产品助理</t>
    <phoneticPr fontId="1" type="noConversion"/>
  </si>
  <si>
    <t>开发</t>
    <phoneticPr fontId="1" type="noConversion"/>
  </si>
  <si>
    <t>—</t>
    <phoneticPr fontId="1" type="noConversion"/>
  </si>
  <si>
    <t>聚餐</t>
    <phoneticPr fontId="1" type="noConversion"/>
  </si>
  <si>
    <t>资产配置</t>
    <phoneticPr fontId="1" type="noConversion"/>
  </si>
  <si>
    <t>南方e</t>
    <phoneticPr fontId="1" type="noConversion"/>
  </si>
  <si>
    <t>博时</t>
    <phoneticPr fontId="1" type="noConversion"/>
  </si>
  <si>
    <t>鹏扬</t>
    <phoneticPr fontId="1" type="noConversion"/>
  </si>
  <si>
    <t>广发</t>
    <phoneticPr fontId="1" type="noConversion"/>
  </si>
  <si>
    <t>平安</t>
    <phoneticPr fontId="1" type="noConversion"/>
  </si>
  <si>
    <t>嘉实</t>
    <phoneticPr fontId="1" type="noConversion"/>
  </si>
  <si>
    <t>建信养老</t>
    <phoneticPr fontId="1" type="noConversion"/>
  </si>
  <si>
    <t>国寿嘉年</t>
    <phoneticPr fontId="1" type="noConversion"/>
  </si>
  <si>
    <t>太平养老</t>
    <phoneticPr fontId="1" type="noConversion"/>
  </si>
  <si>
    <t>工银B</t>
    <phoneticPr fontId="1" type="noConversion"/>
  </si>
  <si>
    <t>原</t>
    <phoneticPr fontId="1" type="noConversion"/>
  </si>
  <si>
    <t>后</t>
    <phoneticPr fontId="1" type="noConversion"/>
  </si>
  <si>
    <t>工银A</t>
    <phoneticPr fontId="1" type="noConversion"/>
  </si>
  <si>
    <t>招商A</t>
    <phoneticPr fontId="1" type="noConversion"/>
  </si>
  <si>
    <t>华夏C</t>
    <phoneticPr fontId="1" type="noConversion"/>
  </si>
  <si>
    <t>汇总</t>
    <phoneticPr fontId="1" type="noConversion"/>
  </si>
  <si>
    <t>学习</t>
    <phoneticPr fontId="1" type="noConversion"/>
  </si>
  <si>
    <t xml:space="preserve">        2）《淘宝十年产品事》</t>
    <phoneticPr fontId="1" type="noConversion"/>
  </si>
  <si>
    <t xml:space="preserve">        3）《结网》</t>
    <phoneticPr fontId="1" type="noConversion"/>
  </si>
  <si>
    <t>√</t>
    <phoneticPr fontId="1" type="noConversion"/>
  </si>
  <si>
    <t xml:space="preserve">        4）《从热闹到门道》</t>
    <phoneticPr fontId="1" type="noConversion"/>
  </si>
  <si>
    <t xml:space="preserve">        5）《缔造企鹅》</t>
    <phoneticPr fontId="1" type="noConversion"/>
  </si>
  <si>
    <t xml:space="preserve">        1）《周鸿祎自述：我的互联网方法论》</t>
    <phoneticPr fontId="1" type="noConversion"/>
  </si>
  <si>
    <t xml:space="preserve">        2）《乔布斯传》</t>
    <phoneticPr fontId="1" type="noConversion"/>
  </si>
  <si>
    <t xml:space="preserve">        3）《乔纳森传》</t>
    <phoneticPr fontId="1" type="noConversion"/>
  </si>
  <si>
    <t xml:space="preserve">        3）《参与感》</t>
    <phoneticPr fontId="1" type="noConversion"/>
  </si>
  <si>
    <t xml:space="preserve">        1）《增长黑客》</t>
    <phoneticPr fontId="1" type="noConversion"/>
  </si>
  <si>
    <t xml:space="preserve">        2）《启示录》</t>
    <phoneticPr fontId="1" type="noConversion"/>
  </si>
  <si>
    <t xml:space="preserve">        4）《引爆点》</t>
    <phoneticPr fontId="1" type="noConversion"/>
  </si>
  <si>
    <t xml:space="preserve">        3）《用户体验要素》</t>
    <phoneticPr fontId="1" type="noConversion"/>
  </si>
  <si>
    <t xml:space="preserve">        5）《筑巢引凤》</t>
    <phoneticPr fontId="1" type="noConversion"/>
  </si>
  <si>
    <t>光头学堂推荐：</t>
    <phoneticPr fontId="1" type="noConversion"/>
  </si>
  <si>
    <t xml:space="preserve">  1、产品经理经验分享</t>
    <phoneticPr fontId="1" type="noConversion"/>
  </si>
  <si>
    <t xml:space="preserve">  2、圈内名人传记</t>
    <phoneticPr fontId="1" type="noConversion"/>
  </si>
  <si>
    <t xml:space="preserve">  3、圈内企业传记</t>
    <phoneticPr fontId="1" type="noConversion"/>
  </si>
  <si>
    <t xml:space="preserve">  4、产品经理技能树</t>
    <phoneticPr fontId="1" type="noConversion"/>
  </si>
  <si>
    <t xml:space="preserve">        6）《don't make me think》</t>
    <phoneticPr fontId="1" type="noConversion"/>
  </si>
  <si>
    <t xml:space="preserve">        7）《运营之光》</t>
    <phoneticPr fontId="1" type="noConversion"/>
  </si>
  <si>
    <t xml:space="preserve">        8）《金字塔原理》</t>
    <phoneticPr fontId="1" type="noConversion"/>
  </si>
  <si>
    <t xml:space="preserve">        9）《梁宁产品思维三十讲》</t>
    <phoneticPr fontId="1" type="noConversion"/>
  </si>
  <si>
    <t xml:space="preserve">  5、创新创业</t>
    <phoneticPr fontId="1" type="noConversion"/>
  </si>
  <si>
    <t xml:space="preserve">        2）《从零到一》</t>
    <phoneticPr fontId="1" type="noConversion"/>
  </si>
  <si>
    <t xml:space="preserve">        1）《精益创业》</t>
    <phoneticPr fontId="1" type="noConversion"/>
  </si>
  <si>
    <t xml:space="preserve">        3）《浪潮之巅》</t>
    <phoneticPr fontId="1" type="noConversion"/>
  </si>
  <si>
    <t xml:space="preserve">        4）《必然》</t>
    <phoneticPr fontId="1" type="noConversion"/>
  </si>
  <si>
    <t xml:space="preserve">        5）《创新者的窘境》</t>
    <phoneticPr fontId="1" type="noConversion"/>
  </si>
  <si>
    <t xml:space="preserve">        1）《人人都是产品经理》</t>
    <phoneticPr fontId="1" type="noConversion"/>
  </si>
  <si>
    <t>8.7/9.1</t>
    <phoneticPr fontId="1" type="noConversion"/>
  </si>
  <si>
    <t xml:space="preserve">        1）《九败一胜》</t>
    <phoneticPr fontId="1" type="noConversion"/>
  </si>
  <si>
    <t xml:space="preserve">        2）《创京东》</t>
    <phoneticPr fontId="1" type="noConversion"/>
  </si>
  <si>
    <t>7,8</t>
    <phoneticPr fontId="1" type="noConversion"/>
  </si>
  <si>
    <t xml:space="preserve">    1 小晚公众号：深度大作</t>
    <phoneticPr fontId="1" type="noConversion"/>
  </si>
  <si>
    <t xml:space="preserve">    3 虎嗅、36kr：时讯</t>
    <phoneticPr fontId="1" type="noConversion"/>
  </si>
  <si>
    <t>新闻与点评：</t>
    <phoneticPr fontId="1" type="noConversion"/>
  </si>
  <si>
    <t>《小视频产品》</t>
    <phoneticPr fontId="1" type="noConversion"/>
  </si>
  <si>
    <t xml:space="preserve">    2 黄有璨：产品点评，早期质量高</t>
    <phoneticPr fontId="1" type="noConversion"/>
  </si>
  <si>
    <t>完成</t>
    <phoneticPr fontId="1" type="noConversion"/>
  </si>
  <si>
    <t>XXX，《光头学堂》定金</t>
    <phoneticPr fontId="1" type="noConversion"/>
  </si>
  <si>
    <t>看书</t>
    <phoneticPr fontId="1" type="noConversion"/>
  </si>
  <si>
    <t>《乔布斯传》</t>
    <phoneticPr fontId="1" type="noConversion"/>
  </si>
  <si>
    <t xml:space="preserve">    1、交互设计</t>
    <phoneticPr fontId="1" type="noConversion"/>
  </si>
  <si>
    <t xml:space="preserve">        4）《小米生态链战地笔记》</t>
    <phoneticPr fontId="1" type="noConversion"/>
  </si>
  <si>
    <r>
      <t xml:space="preserve">    1 行业：</t>
    </r>
    <r>
      <rPr>
        <sz val="11"/>
        <color theme="0" tint="-0.14999847407452621"/>
        <rFont val="等线"/>
        <family val="3"/>
        <charset val="134"/>
        <scheme val="minor"/>
      </rPr>
      <t>-待定-</t>
    </r>
  </si>
  <si>
    <t>出行</t>
    <phoneticPr fontId="1" type="noConversion"/>
  </si>
  <si>
    <t>减持</t>
    <phoneticPr fontId="1" type="noConversion"/>
  </si>
  <si>
    <t>收益率‰</t>
    <phoneticPr fontId="1" type="noConversion"/>
  </si>
  <si>
    <t>缺口</t>
    <phoneticPr fontId="1" type="noConversion"/>
  </si>
  <si>
    <t>零钱</t>
    <phoneticPr fontId="1" type="noConversion"/>
  </si>
  <si>
    <t>离职/日</t>
    <phoneticPr fontId="1" type="noConversion"/>
  </si>
  <si>
    <t>房/年</t>
    <phoneticPr fontId="1" type="noConversion"/>
  </si>
  <si>
    <t>车/年</t>
    <phoneticPr fontId="1" type="noConversion"/>
  </si>
  <si>
    <t>读研/年</t>
    <phoneticPr fontId="1" type="noConversion"/>
  </si>
  <si>
    <t>PLAN</t>
    <phoneticPr fontId="1" type="noConversion"/>
  </si>
  <si>
    <t>交互设计、用户增长</t>
    <phoneticPr fontId="1" type="noConversion"/>
  </si>
  <si>
    <t>月均</t>
    <phoneticPr fontId="1" type="noConversion"/>
  </si>
  <si>
    <t>培训开始/日</t>
    <phoneticPr fontId="1" type="noConversion"/>
  </si>
  <si>
    <t>培训结束/日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</si>
</sst>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"/>
    <numFmt numFmtId="177" formatCode="m/d;@"/>
    <numFmt numFmtId="178" formatCode="0_ ;[Red]\-0\ "/>
    <numFmt numFmtId="179" formatCode="0.000_ ;[Red]\-0.000\ "/>
    <numFmt numFmtId="180" formatCode="0.00_ "/>
    <numFmt numFmtId="181" formatCode="0.00_ ;[Red]\-0.00\ "/>
    <numFmt numFmtId="182" formatCode="0_ "/>
  </numFmts>
  <fonts count="4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color rgb="FF92D05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 tint="0.249977111117893"/>
      <name val="等线"/>
      <family val="3"/>
      <charset val="134"/>
      <scheme val="minor"/>
    </font>
    <font>
      <sz val="11"/>
      <color theme="1" tint="0.249977111117893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9"/>
      <color rgb="FF00B050"/>
      <name val="等线"/>
      <family val="3"/>
      <charset val="134"/>
      <scheme val="minor"/>
    </font>
    <font>
      <sz val="11"/>
      <color theme="0" tint="-0.14999847407452621"/>
      <name val="等线"/>
      <family val="3"/>
      <charset val="134"/>
      <scheme val="minor"/>
    </font>
    <font>
      <sz val="11"/>
      <color theme="0" tint="-0.14999847407452621"/>
      <name val="等线"/>
      <family val="2"/>
      <scheme val="minor"/>
    </font>
    <font>
      <b/>
      <sz val="9"/>
      <color rgb="FF00B05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5244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1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n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auto="1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/>
      <top style="thin">
        <color theme="2" tint="-0.499984740745262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theme="2" tint="-0.499984740745262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2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/>
      <top/>
      <bottom style="thin">
        <color theme="0" tint="-0.14996795556505021"/>
      </bottom>
      <diagonal/>
    </border>
    <border>
      <left/>
      <right/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0" tint="-0.34998626667073579"/>
      </left>
      <right/>
      <top style="thin">
        <color theme="2" tint="-0.499984740745262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2" tint="-0.499984740745262"/>
      </top>
      <bottom style="thin">
        <color theme="0" tint="-0.1499679555650502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1" tint="0.14996795556505021"/>
      </bottom>
      <diagonal/>
    </border>
    <border diagonalDown="1">
      <left/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 style="thin">
        <color theme="2" tint="-0.499984740745262"/>
      </diagonal>
    </border>
    <border diagonalDown="1">
      <left style="thin">
        <color theme="0" tint="-0.34998626667073579"/>
      </left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 style="thin">
        <color theme="0" tint="-0.34998626667073579"/>
      </diagonal>
    </border>
    <border diagonalDown="1">
      <left/>
      <right style="thin">
        <color theme="0" tint="-0.34998626667073579"/>
      </right>
      <top style="thin">
        <color theme="0" tint="-0.34998626667073579"/>
      </top>
      <bottom/>
      <diagonal style="thin">
        <color theme="0" tint="-0.34998626667073579"/>
      </diagonal>
    </border>
    <border>
      <left style="double">
        <color theme="0" tint="-0.499984740745262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theme="0" tint="-0.499984740745262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2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  <xf numFmtId="9" fontId="30" fillId="0" borderId="0" applyFont="0" applyFill="0" applyBorder="0" applyAlignment="0" applyProtection="0">
      <alignment vertical="center"/>
    </xf>
  </cellStyleXfs>
  <cellXfs count="227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176" fontId="5" fillId="0" borderId="1" xfId="3" applyFont="1">
      <alignment horizontal="left" indent="1"/>
    </xf>
    <xf numFmtId="0" fontId="3" fillId="0" borderId="1" xfId="1" applyFont="1" applyBorder="1">
      <alignment horizontal="left" vertical="top" wrapText="1" indent="1"/>
    </xf>
    <xf numFmtId="0" fontId="0" fillId="0" borderId="0" xfId="0" applyAlignment="1">
      <alignment horizontal="center"/>
    </xf>
    <xf numFmtId="0" fontId="16" fillId="5" borderId="13" xfId="0" applyFont="1" applyFill="1" applyBorder="1" applyAlignment="1">
      <alignment horizontal="center" vertical="center"/>
    </xf>
    <xf numFmtId="0" fontId="15" fillId="4" borderId="11" xfId="0" applyFont="1" applyFill="1" applyBorder="1"/>
    <xf numFmtId="0" fontId="15" fillId="2" borderId="11" xfId="0" applyFont="1" applyFill="1" applyBorder="1"/>
    <xf numFmtId="0" fontId="0" fillId="0" borderId="0" xfId="0" applyAlignment="1">
      <alignment horizontal="left"/>
    </xf>
    <xf numFmtId="0" fontId="0" fillId="0" borderId="16" xfId="0" applyBorder="1" applyAlignment="1">
      <alignment horizontal="left"/>
    </xf>
    <xf numFmtId="0" fontId="20" fillId="3" borderId="22" xfId="0" applyFont="1" applyFill="1" applyBorder="1" applyAlignment="1">
      <alignment horizontal="center" vertical="center"/>
    </xf>
    <xf numFmtId="0" fontId="20" fillId="3" borderId="23" xfId="0" applyFont="1" applyFill="1" applyBorder="1" applyAlignment="1">
      <alignment horizontal="center" vertical="center"/>
    </xf>
    <xf numFmtId="0" fontId="22" fillId="6" borderId="26" xfId="0" applyFont="1" applyFill="1" applyBorder="1" applyAlignment="1">
      <alignment horizontal="center" vertical="center" wrapText="1"/>
    </xf>
    <xf numFmtId="0" fontId="22" fillId="6" borderId="0" xfId="0" applyFont="1" applyFill="1" applyAlignment="1">
      <alignment horizontal="center" vertical="center" wrapText="1"/>
    </xf>
    <xf numFmtId="0" fontId="22" fillId="6" borderId="0" xfId="0" applyFont="1" applyFill="1"/>
    <xf numFmtId="0" fontId="23" fillId="6" borderId="29" xfId="0" applyFont="1" applyFill="1" applyBorder="1"/>
    <xf numFmtId="0" fontId="22" fillId="6" borderId="27" xfId="0" applyFont="1" applyFill="1" applyBorder="1" applyAlignment="1">
      <alignment vertical="center"/>
    </xf>
    <xf numFmtId="0" fontId="17" fillId="0" borderId="0" xfId="0" applyFont="1"/>
    <xf numFmtId="0" fontId="17" fillId="7" borderId="0" xfId="0" applyFont="1" applyFill="1"/>
    <xf numFmtId="0" fontId="18" fillId="0" borderId="0" xfId="0" applyFont="1"/>
    <xf numFmtId="0" fontId="17" fillId="7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18" fillId="0" borderId="44" xfId="0" applyFont="1" applyBorder="1"/>
    <xf numFmtId="0" fontId="18" fillId="0" borderId="45" xfId="0" applyFont="1" applyBorder="1"/>
    <xf numFmtId="0" fontId="32" fillId="0" borderId="45" xfId="6" applyFont="1" applyBorder="1" applyAlignment="1">
      <alignment horizontal="left" vertical="top"/>
    </xf>
    <xf numFmtId="0" fontId="18" fillId="0" borderId="46" xfId="0" applyFont="1" applyBorder="1" applyAlignment="1">
      <alignment horizontal="left"/>
    </xf>
    <xf numFmtId="0" fontId="32" fillId="0" borderId="46" xfId="6" applyFont="1" applyBorder="1" applyAlignment="1">
      <alignment horizontal="left" vertical="top"/>
    </xf>
    <xf numFmtId="0" fontId="18" fillId="0" borderId="45" xfId="0" applyFont="1" applyBorder="1" applyAlignment="1">
      <alignment horizontal="left"/>
    </xf>
    <xf numFmtId="0" fontId="18" fillId="2" borderId="44" xfId="0" applyFont="1" applyFill="1" applyBorder="1"/>
    <xf numFmtId="0" fontId="18" fillId="2" borderId="45" xfId="0" applyFont="1" applyFill="1" applyBorder="1"/>
    <xf numFmtId="0" fontId="0" fillId="2" borderId="45" xfId="0" applyFill="1" applyBorder="1"/>
    <xf numFmtId="0" fontId="18" fillId="2" borderId="46" xfId="0" applyFont="1" applyFill="1" applyBorder="1" applyAlignment="1">
      <alignment horizontal="left"/>
    </xf>
    <xf numFmtId="0" fontId="18" fillId="2" borderId="45" xfId="0" applyFont="1" applyFill="1" applyBorder="1" applyAlignment="1">
      <alignment horizontal="left"/>
    </xf>
    <xf numFmtId="0" fontId="0" fillId="0" borderId="45" xfId="0" applyBorder="1"/>
    <xf numFmtId="0" fontId="0" fillId="0" borderId="46" xfId="0" applyBorder="1"/>
    <xf numFmtId="0" fontId="31" fillId="0" borderId="45" xfId="0" applyFont="1" applyBorder="1"/>
    <xf numFmtId="0" fontId="31" fillId="2" borderId="45" xfId="0" applyFont="1" applyFill="1" applyBorder="1"/>
    <xf numFmtId="0" fontId="18" fillId="0" borderId="47" xfId="0" applyFont="1" applyBorder="1"/>
    <xf numFmtId="0" fontId="18" fillId="0" borderId="48" xfId="0" applyFont="1" applyBorder="1"/>
    <xf numFmtId="0" fontId="31" fillId="0" borderId="48" xfId="0" applyFont="1" applyBorder="1"/>
    <xf numFmtId="0" fontId="32" fillId="0" borderId="48" xfId="6" applyFont="1" applyBorder="1" applyAlignment="1">
      <alignment horizontal="left" vertical="top"/>
    </xf>
    <xf numFmtId="0" fontId="32" fillId="0" borderId="49" xfId="6" applyFont="1" applyBorder="1" applyAlignment="1">
      <alignment horizontal="left" vertical="top"/>
    </xf>
    <xf numFmtId="0" fontId="3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58" fontId="18" fillId="2" borderId="45" xfId="0" applyNumberFormat="1" applyFont="1" applyFill="1" applyBorder="1"/>
    <xf numFmtId="58" fontId="18" fillId="0" borderId="45" xfId="0" applyNumberFormat="1" applyFont="1" applyBorder="1"/>
    <xf numFmtId="0" fontId="22" fillId="8" borderId="0" xfId="0" applyFont="1" applyFill="1" applyAlignment="1">
      <alignment horizontal="center" vertical="center"/>
    </xf>
    <xf numFmtId="0" fontId="23" fillId="8" borderId="36" xfId="0" applyFont="1" applyFill="1" applyBorder="1" applyAlignment="1">
      <alignment horizontal="center" wrapText="1"/>
    </xf>
    <xf numFmtId="0" fontId="23" fillId="8" borderId="38" xfId="0" applyFont="1" applyFill="1" applyBorder="1" applyAlignment="1">
      <alignment horizontal="center" wrapText="1"/>
    </xf>
    <xf numFmtId="0" fontId="23" fillId="8" borderId="30" xfId="0" applyFont="1" applyFill="1" applyBorder="1" applyAlignment="1">
      <alignment horizontal="center" vertical="center"/>
    </xf>
    <xf numFmtId="0" fontId="23" fillId="9" borderId="28" xfId="0" applyFont="1" applyFill="1" applyBorder="1" applyAlignment="1">
      <alignment horizontal="center" vertical="center" wrapText="1"/>
    </xf>
    <xf numFmtId="0" fontId="23" fillId="9" borderId="31" xfId="0" applyFont="1" applyFill="1" applyBorder="1" applyAlignment="1">
      <alignment horizontal="center" vertical="center" wrapText="1"/>
    </xf>
    <xf numFmtId="0" fontId="23" fillId="9" borderId="40" xfId="0" applyFont="1" applyFill="1" applyBorder="1" applyAlignment="1">
      <alignment horizontal="center" vertical="center" wrapText="1"/>
    </xf>
    <xf numFmtId="180" fontId="23" fillId="8" borderId="32" xfId="0" applyNumberFormat="1" applyFont="1" applyFill="1" applyBorder="1" applyAlignment="1">
      <alignment horizontal="center" vertical="top"/>
    </xf>
    <xf numFmtId="180" fontId="23" fillId="8" borderId="37" xfId="0" applyNumberFormat="1" applyFont="1" applyFill="1" applyBorder="1" applyAlignment="1">
      <alignment horizontal="center" vertical="top"/>
    </xf>
    <xf numFmtId="182" fontId="23" fillId="8" borderId="32" xfId="0" applyNumberFormat="1" applyFont="1" applyFill="1" applyBorder="1" applyAlignment="1">
      <alignment horizontal="center" vertical="top"/>
    </xf>
    <xf numFmtId="182" fontId="23" fillId="8" borderId="37" xfId="0" applyNumberFormat="1" applyFont="1" applyFill="1" applyBorder="1" applyAlignment="1">
      <alignment horizontal="center" vertical="top"/>
    </xf>
    <xf numFmtId="0" fontId="22" fillId="6" borderId="0" xfId="0" applyFont="1" applyFill="1" applyAlignment="1">
      <alignment vertical="center"/>
    </xf>
    <xf numFmtId="0" fontId="18" fillId="0" borderId="55" xfId="0" applyFont="1" applyBorder="1" applyAlignment="1">
      <alignment horizontal="center" vertical="top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6" xfId="0" applyFont="1" applyBorder="1" applyAlignment="1">
      <alignment horizontal="center"/>
    </xf>
    <xf numFmtId="0" fontId="29" fillId="0" borderId="54" xfId="0" applyFont="1" applyBorder="1" applyAlignment="1">
      <alignment horizontal="center" vertical="top" wrapText="1"/>
    </xf>
    <xf numFmtId="0" fontId="19" fillId="0" borderId="0" xfId="0" applyFont="1"/>
    <xf numFmtId="58" fontId="0" fillId="0" borderId="0" xfId="0" applyNumberFormat="1"/>
    <xf numFmtId="0" fontId="22" fillId="6" borderId="5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0" borderId="0" xfId="0" applyNumberFormat="1" applyFont="1"/>
    <xf numFmtId="0" fontId="33" fillId="7" borderId="0" xfId="0" applyFont="1" applyFill="1"/>
    <xf numFmtId="0" fontId="34" fillId="5" borderId="14" xfId="0" applyFont="1" applyFill="1" applyBorder="1" applyAlignment="1">
      <alignment horizontal="center" vertical="center"/>
    </xf>
    <xf numFmtId="0" fontId="34" fillId="5" borderId="13" xfId="0" applyFont="1" applyFill="1" applyBorder="1" applyAlignment="1">
      <alignment horizontal="center" vertical="center"/>
    </xf>
    <xf numFmtId="0" fontId="35" fillId="0" borderId="0" xfId="0" applyFont="1"/>
    <xf numFmtId="177" fontId="35" fillId="2" borderId="11" xfId="0" applyNumberFormat="1" applyFont="1" applyFill="1" applyBorder="1"/>
    <xf numFmtId="0" fontId="35" fillId="2" borderId="12" xfId="0" applyFont="1" applyFill="1" applyBorder="1" applyAlignment="1">
      <alignment horizontal="center"/>
    </xf>
    <xf numFmtId="0" fontId="35" fillId="2" borderId="11" xfId="0" applyFont="1" applyFill="1" applyBorder="1"/>
    <xf numFmtId="177" fontId="35" fillId="4" borderId="11" xfId="0" applyNumberFormat="1" applyFont="1" applyFill="1" applyBorder="1"/>
    <xf numFmtId="0" fontId="35" fillId="4" borderId="12" xfId="0" applyFont="1" applyFill="1" applyBorder="1" applyAlignment="1">
      <alignment horizontal="center"/>
    </xf>
    <xf numFmtId="0" fontId="35" fillId="4" borderId="11" xfId="0" applyFont="1" applyFill="1" applyBorder="1"/>
    <xf numFmtId="0" fontId="23" fillId="6" borderId="59" xfId="0" applyFont="1" applyFill="1" applyBorder="1" applyAlignment="1">
      <alignment horizontal="center" vertical="center"/>
    </xf>
    <xf numFmtId="178" fontId="22" fillId="6" borderId="52" xfId="0" applyNumberFormat="1" applyFont="1" applyFill="1" applyBorder="1" applyAlignment="1">
      <alignment horizontal="center" vertical="top"/>
    </xf>
    <xf numFmtId="178" fontId="22" fillId="6" borderId="51" xfId="0" applyNumberFormat="1" applyFont="1" applyFill="1" applyBorder="1" applyAlignment="1">
      <alignment horizontal="center" vertical="center"/>
    </xf>
    <xf numFmtId="0" fontId="22" fillId="6" borderId="0" xfId="0" applyFont="1" applyFill="1" applyAlignment="1">
      <alignment horizontal="center"/>
    </xf>
    <xf numFmtId="0" fontId="22" fillId="6" borderId="26" xfId="0" applyFont="1" applyFill="1" applyBorder="1" applyAlignment="1">
      <alignment horizontal="center"/>
    </xf>
    <xf numFmtId="178" fontId="22" fillId="6" borderId="50" xfId="0" applyNumberFormat="1" applyFont="1" applyFill="1" applyBorder="1" applyAlignment="1">
      <alignment horizontal="center" vertical="center"/>
    </xf>
    <xf numFmtId="181" fontId="22" fillId="6" borderId="50" xfId="0" applyNumberFormat="1" applyFont="1" applyFill="1" applyBorder="1" applyAlignment="1">
      <alignment horizontal="center" vertical="center"/>
    </xf>
    <xf numFmtId="179" fontId="22" fillId="6" borderId="52" xfId="0" applyNumberFormat="1" applyFont="1" applyFill="1" applyBorder="1" applyAlignment="1">
      <alignment horizontal="center" vertical="center"/>
    </xf>
    <xf numFmtId="178" fontId="22" fillId="8" borderId="41" xfId="0" applyNumberFormat="1" applyFont="1" applyFill="1" applyBorder="1" applyAlignment="1">
      <alignment horizontal="center" vertical="center"/>
    </xf>
    <xf numFmtId="178" fontId="22" fillId="8" borderId="32" xfId="0" applyNumberFormat="1" applyFont="1" applyFill="1" applyBorder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81" fontId="22" fillId="8" borderId="0" xfId="0" applyNumberFormat="1" applyFont="1" applyFill="1" applyAlignment="1">
      <alignment horizontal="center" vertical="center"/>
    </xf>
    <xf numFmtId="179" fontId="22" fillId="8" borderId="32" xfId="0" applyNumberFormat="1" applyFont="1" applyFill="1" applyBorder="1" applyAlignment="1">
      <alignment horizontal="center" vertical="center"/>
    </xf>
    <xf numFmtId="182" fontId="22" fillId="8" borderId="0" xfId="0" applyNumberFormat="1" applyFont="1" applyFill="1" applyAlignment="1">
      <alignment horizontal="center" vertical="center"/>
    </xf>
    <xf numFmtId="178" fontId="22" fillId="8" borderId="42" xfId="0" applyNumberFormat="1" applyFont="1" applyFill="1" applyBorder="1" applyAlignment="1">
      <alignment horizontal="center" vertical="center"/>
    </xf>
    <xf numFmtId="178" fontId="22" fillId="8" borderId="43" xfId="0" applyNumberFormat="1" applyFont="1" applyFill="1" applyBorder="1" applyAlignment="1">
      <alignment horizontal="center" vertical="center"/>
    </xf>
    <xf numFmtId="178" fontId="22" fillId="8" borderId="33" xfId="0" applyNumberFormat="1" applyFont="1" applyFill="1" applyBorder="1" applyAlignment="1">
      <alignment horizontal="center" vertical="center"/>
    </xf>
    <xf numFmtId="178" fontId="22" fillId="8" borderId="30" xfId="0" applyNumberFormat="1" applyFont="1" applyFill="1" applyBorder="1" applyAlignment="1">
      <alignment horizontal="center" vertical="center"/>
    </xf>
    <xf numFmtId="178" fontId="22" fillId="8" borderId="34" xfId="0" applyNumberFormat="1" applyFont="1" applyFill="1" applyBorder="1" applyAlignment="1">
      <alignment horizontal="center" vertical="center"/>
    </xf>
    <xf numFmtId="179" fontId="22" fillId="8" borderId="30" xfId="0" applyNumberFormat="1" applyFont="1" applyFill="1" applyBorder="1" applyAlignment="1">
      <alignment horizontal="center" vertical="center"/>
    </xf>
    <xf numFmtId="0" fontId="28" fillId="6" borderId="0" xfId="0" applyFont="1" applyFill="1" applyAlignment="1">
      <alignment horizontal="center"/>
    </xf>
    <xf numFmtId="178" fontId="22" fillId="6" borderId="0" xfId="0" applyNumberFormat="1" applyFont="1" applyFill="1" applyAlignment="1">
      <alignment horizontal="center"/>
    </xf>
    <xf numFmtId="178" fontId="22" fillId="6" borderId="60" xfId="0" applyNumberFormat="1" applyFont="1" applyFill="1" applyBorder="1" applyAlignment="1">
      <alignment horizontal="center" vertical="center"/>
    </xf>
    <xf numFmtId="178" fontId="22" fillId="6" borderId="61" xfId="0" applyNumberFormat="1" applyFont="1" applyFill="1" applyBorder="1" applyAlignment="1">
      <alignment horizontal="center" vertical="center"/>
    </xf>
    <xf numFmtId="178" fontId="22" fillId="6" borderId="59" xfId="0" applyNumberFormat="1" applyFont="1" applyFill="1" applyBorder="1" applyAlignment="1">
      <alignment horizontal="center" vertical="center"/>
    </xf>
    <xf numFmtId="182" fontId="22" fillId="8" borderId="30" xfId="0" applyNumberFormat="1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 wrapText="1"/>
    </xf>
    <xf numFmtId="0" fontId="38" fillId="2" borderId="0" xfId="0" applyFont="1" applyFill="1" applyAlignment="1">
      <alignment horizontal="center" vertical="top" wrapText="1"/>
    </xf>
    <xf numFmtId="0" fontId="37" fillId="2" borderId="0" xfId="0" applyFont="1" applyFill="1" applyAlignment="1">
      <alignment horizontal="center" vertical="top" wrapText="1"/>
    </xf>
    <xf numFmtId="0" fontId="18" fillId="10" borderId="0" xfId="0" applyFont="1" applyFill="1" applyAlignment="1">
      <alignment vertical="top" wrapText="1"/>
    </xf>
    <xf numFmtId="0" fontId="18" fillId="10" borderId="0" xfId="0" applyFont="1" applyFill="1" applyAlignment="1">
      <alignment horizontal="center" vertical="top" wrapText="1"/>
    </xf>
    <xf numFmtId="0" fontId="0" fillId="10" borderId="0" xfId="0" applyFill="1" applyAlignment="1">
      <alignment vertical="top" wrapText="1"/>
    </xf>
    <xf numFmtId="0" fontId="36" fillId="0" borderId="0" xfId="0" applyFont="1" applyAlignment="1">
      <alignment horizontal="center" vertical="center" wrapText="1"/>
    </xf>
    <xf numFmtId="0" fontId="37" fillId="0" borderId="0" xfId="0" applyFont="1" applyAlignment="1">
      <alignment vertical="top" wrapText="1"/>
    </xf>
    <xf numFmtId="0" fontId="36" fillId="0" borderId="7" xfId="0" applyFont="1" applyBorder="1" applyAlignment="1">
      <alignment horizontal="center" vertical="center" wrapText="1"/>
    </xf>
    <xf numFmtId="0" fontId="37" fillId="0" borderId="7" xfId="0" applyFont="1" applyBorder="1" applyAlignment="1">
      <alignment vertical="top" wrapText="1"/>
    </xf>
    <xf numFmtId="0" fontId="36" fillId="0" borderId="63" xfId="0" applyFont="1" applyBorder="1" applyAlignment="1">
      <alignment horizontal="center" vertical="center" wrapText="1"/>
    </xf>
    <xf numFmtId="0" fontId="37" fillId="0" borderId="63" xfId="0" applyFont="1" applyBorder="1" applyAlignment="1">
      <alignment vertical="top" wrapText="1"/>
    </xf>
    <xf numFmtId="0" fontId="17" fillId="0" borderId="0" xfId="0" applyFont="1" applyAlignment="1">
      <alignment horizontal="center" vertical="center" wrapText="1"/>
    </xf>
    <xf numFmtId="0" fontId="37" fillId="0" borderId="0" xfId="0" applyFont="1" applyAlignment="1">
      <alignment horizontal="left" vertical="top" wrapText="1"/>
    </xf>
    <xf numFmtId="0" fontId="17" fillId="0" borderId="0" xfId="6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8" fillId="0" borderId="0" xfId="6" applyAlignment="1">
      <alignment horizontal="center" vertical="center"/>
    </xf>
    <xf numFmtId="10" fontId="22" fillId="6" borderId="0" xfId="0" applyNumberFormat="1" applyFont="1" applyFill="1" applyAlignment="1">
      <alignment horizontal="center"/>
    </xf>
    <xf numFmtId="58" fontId="22" fillId="6" borderId="0" xfId="0" applyNumberFormat="1" applyFont="1" applyFill="1"/>
    <xf numFmtId="0" fontId="22" fillId="6" borderId="0" xfId="0" applyFont="1" applyFill="1" applyAlignment="1">
      <alignment horizontal="right"/>
    </xf>
    <xf numFmtId="0" fontId="22" fillId="6" borderId="0" xfId="0" applyFont="1" applyFill="1" applyAlignment="1">
      <alignment horizontal="right" vertical="center" wrapText="1"/>
    </xf>
    <xf numFmtId="0" fontId="23" fillId="6" borderId="29" xfId="0" applyFont="1" applyFill="1" applyBorder="1" applyAlignment="1">
      <alignment horizontal="right"/>
    </xf>
    <xf numFmtId="0" fontId="22" fillId="6" borderId="27" xfId="0" applyFont="1" applyFill="1" applyBorder="1" applyAlignment="1">
      <alignment horizontal="right" vertical="center"/>
    </xf>
    <xf numFmtId="0" fontId="22" fillId="6" borderId="0" xfId="0" applyFont="1" applyFill="1" applyAlignment="1">
      <alignment horizontal="right" vertical="center"/>
    </xf>
    <xf numFmtId="179" fontId="22" fillId="6" borderId="64" xfId="0" applyNumberFormat="1" applyFont="1" applyFill="1" applyBorder="1" applyAlignment="1">
      <alignment horizontal="center" vertical="center"/>
    </xf>
    <xf numFmtId="179" fontId="22" fillId="6" borderId="65" xfId="0" applyNumberFormat="1" applyFont="1" applyFill="1" applyBorder="1" applyAlignment="1">
      <alignment horizontal="center" vertical="center"/>
    </xf>
    <xf numFmtId="179" fontId="22" fillId="8" borderId="66" xfId="0" applyNumberFormat="1" applyFont="1" applyFill="1" applyBorder="1" applyAlignment="1">
      <alignment horizontal="center" vertical="center"/>
    </xf>
    <xf numFmtId="0" fontId="17" fillId="0" borderId="54" xfId="0" applyFont="1" applyBorder="1" applyAlignment="1">
      <alignment horizontal="center" vertical="top" wrapText="1"/>
    </xf>
    <xf numFmtId="0" fontId="23" fillId="6" borderId="0" xfId="0" applyFont="1" applyFill="1" applyAlignment="1">
      <alignment horizontal="center"/>
    </xf>
    <xf numFmtId="181" fontId="22" fillId="8" borderId="30" xfId="0" applyNumberFormat="1" applyFont="1" applyFill="1" applyBorder="1" applyAlignment="1">
      <alignment horizontal="center" vertical="center"/>
    </xf>
    <xf numFmtId="178" fontId="40" fillId="6" borderId="59" xfId="0" applyNumberFormat="1" applyFont="1" applyFill="1" applyBorder="1" applyAlignment="1">
      <alignment horizontal="center" vertical="center"/>
    </xf>
    <xf numFmtId="178" fontId="40" fillId="6" borderId="50" xfId="0" applyNumberFormat="1" applyFont="1" applyFill="1" applyBorder="1" applyAlignment="1">
      <alignment horizontal="center" vertical="center"/>
    </xf>
    <xf numFmtId="178" fontId="40" fillId="8" borderId="0" xfId="0" applyNumberFormat="1" applyFont="1" applyFill="1" applyAlignment="1">
      <alignment horizontal="center" vertical="center"/>
    </xf>
    <xf numFmtId="178" fontId="40" fillId="8" borderId="30" xfId="0" applyNumberFormat="1" applyFont="1" applyFill="1" applyBorder="1" applyAlignment="1">
      <alignment horizontal="center" vertical="center"/>
    </xf>
    <xf numFmtId="178" fontId="40" fillId="6" borderId="61" xfId="0" applyNumberFormat="1" applyFont="1" applyFill="1" applyBorder="1" applyAlignment="1">
      <alignment horizontal="center" vertical="center"/>
    </xf>
    <xf numFmtId="178" fontId="40" fillId="6" borderId="51" xfId="0" applyNumberFormat="1" applyFont="1" applyFill="1" applyBorder="1" applyAlignment="1">
      <alignment horizontal="center" vertical="center"/>
    </xf>
    <xf numFmtId="178" fontId="40" fillId="8" borderId="32" xfId="0" applyNumberFormat="1" applyFont="1" applyFill="1" applyBorder="1" applyAlignment="1">
      <alignment horizontal="center" vertical="center"/>
    </xf>
    <xf numFmtId="178" fontId="40" fillId="8" borderId="62" xfId="0" applyNumberFormat="1" applyFont="1" applyFill="1" applyBorder="1" applyAlignment="1">
      <alignment horizontal="center" vertical="center"/>
    </xf>
    <xf numFmtId="182" fontId="40" fillId="6" borderId="59" xfId="0" applyNumberFormat="1" applyFont="1" applyFill="1" applyBorder="1" applyAlignment="1">
      <alignment horizontal="center" vertical="center"/>
    </xf>
    <xf numFmtId="182" fontId="40" fillId="6" borderId="50" xfId="0" applyNumberFormat="1" applyFont="1" applyFill="1" applyBorder="1" applyAlignment="1">
      <alignment horizontal="center" vertical="center"/>
    </xf>
    <xf numFmtId="182" fontId="22" fillId="8" borderId="33" xfId="0" applyNumberFormat="1" applyFont="1" applyFill="1" applyBorder="1" applyAlignment="1">
      <alignment horizontal="center" vertical="center"/>
    </xf>
    <xf numFmtId="0" fontId="41" fillId="0" borderId="55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41" fillId="0" borderId="16" xfId="0" applyFont="1" applyBorder="1" applyAlignment="1">
      <alignment horizontal="center"/>
    </xf>
    <xf numFmtId="0" fontId="41" fillId="0" borderId="55" xfId="0" applyFont="1" applyBorder="1" applyAlignment="1">
      <alignment horizontal="center" vertical="top" wrapText="1"/>
    </xf>
    <xf numFmtId="181" fontId="22" fillId="8" borderId="0" xfId="11" applyNumberFormat="1" applyFont="1" applyFill="1" applyAlignment="1">
      <alignment horizontal="center" vertical="center"/>
    </xf>
    <xf numFmtId="181" fontId="22" fillId="8" borderId="39" xfId="0" applyNumberFormat="1" applyFont="1" applyFill="1" applyBorder="1" applyAlignment="1">
      <alignment horizontal="center" vertical="center"/>
    </xf>
    <xf numFmtId="178" fontId="43" fillId="6" borderId="59" xfId="0" applyNumberFormat="1" applyFont="1" applyFill="1" applyBorder="1" applyAlignment="1">
      <alignment horizontal="center" vertical="center"/>
    </xf>
    <xf numFmtId="178" fontId="43" fillId="6" borderId="50" xfId="0" applyNumberFormat="1" applyFont="1" applyFill="1" applyBorder="1" applyAlignment="1">
      <alignment horizontal="center" vertical="center"/>
    </xf>
    <xf numFmtId="178" fontId="43" fillId="8" borderId="0" xfId="0" applyNumberFormat="1" applyFont="1" applyFill="1" applyAlignment="1">
      <alignment horizontal="center" vertical="center"/>
    </xf>
    <xf numFmtId="178" fontId="43" fillId="8" borderId="30" xfId="0" applyNumberFormat="1" applyFont="1" applyFill="1" applyBorder="1" applyAlignment="1">
      <alignment horizontal="center" vertical="center"/>
    </xf>
    <xf numFmtId="178" fontId="23" fillId="6" borderId="0" xfId="0" applyNumberFormat="1" applyFont="1" applyFill="1" applyAlignment="1">
      <alignment horizontal="center"/>
    </xf>
    <xf numFmtId="0" fontId="41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0" borderId="57" xfId="0" applyFont="1" applyBorder="1" applyAlignment="1">
      <alignment horizontal="center"/>
    </xf>
    <xf numFmtId="0" fontId="41" fillId="0" borderId="58" xfId="0" applyFont="1" applyBorder="1" applyAlignment="1">
      <alignment horizontal="center"/>
    </xf>
    <xf numFmtId="0" fontId="18" fillId="0" borderId="18" xfId="0" applyFont="1" applyBorder="1" applyAlignment="1">
      <alignment horizontal="left"/>
    </xf>
    <xf numFmtId="0" fontId="18" fillId="0" borderId="19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17" fillId="0" borderId="19" xfId="0" applyFont="1" applyBorder="1" applyAlignment="1">
      <alignment horizontal="left"/>
    </xf>
    <xf numFmtId="0" fontId="17" fillId="0" borderId="17" xfId="0" applyFont="1" applyBorder="1" applyAlignment="1">
      <alignment horizontal="left" vertical="top" wrapText="1"/>
    </xf>
    <xf numFmtId="0" fontId="17" fillId="0" borderId="15" xfId="0" applyFont="1" applyBorder="1" applyAlignment="1">
      <alignment horizontal="left" vertical="top" wrapText="1"/>
    </xf>
    <xf numFmtId="0" fontId="17" fillId="0" borderId="68" xfId="0" applyFont="1" applyBorder="1" applyAlignment="1">
      <alignment horizontal="left" vertical="top" wrapText="1"/>
    </xf>
    <xf numFmtId="0" fontId="41" fillId="0" borderId="17" xfId="0" applyFont="1" applyBorder="1" applyAlignment="1">
      <alignment horizontal="left" vertical="top" wrapText="1"/>
    </xf>
    <xf numFmtId="0" fontId="41" fillId="0" borderId="15" xfId="0" applyFont="1" applyBorder="1" applyAlignment="1">
      <alignment horizontal="left" vertical="top" wrapText="1"/>
    </xf>
    <xf numFmtId="0" fontId="41" fillId="0" borderId="68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68" xfId="0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8" fillId="0" borderId="68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18" fillId="0" borderId="68" xfId="0" applyFont="1" applyBorder="1" applyAlignment="1">
      <alignment horizontal="center" vertical="top" wrapText="1"/>
    </xf>
    <xf numFmtId="0" fontId="17" fillId="0" borderId="69" xfId="0" applyFont="1" applyBorder="1" applyAlignment="1">
      <alignment horizontal="left" vertical="top" wrapText="1"/>
    </xf>
    <xf numFmtId="0" fontId="17" fillId="0" borderId="53" xfId="0" applyFont="1" applyBorder="1" applyAlignment="1">
      <alignment horizontal="left" vertical="top" wrapText="1"/>
    </xf>
    <xf numFmtId="0" fontId="17" fillId="0" borderId="70" xfId="0" applyFont="1" applyBorder="1" applyAlignment="1">
      <alignment horizontal="left" vertical="top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20" fillId="0" borderId="67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42" fillId="0" borderId="17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82" fontId="27" fillId="8" borderId="32" xfId="0" applyNumberFormat="1" applyFont="1" applyFill="1" applyBorder="1" applyAlignment="1">
      <alignment horizontal="center" vertical="top"/>
    </xf>
    <xf numFmtId="182" fontId="27" fillId="8" borderId="37" xfId="0" applyNumberFormat="1" applyFont="1" applyFill="1" applyBorder="1" applyAlignment="1">
      <alignment horizontal="center" vertical="top"/>
    </xf>
    <xf numFmtId="0" fontId="26" fillId="9" borderId="31" xfId="0" applyFont="1" applyFill="1" applyBorder="1" applyAlignment="1">
      <alignment horizontal="center" vertical="center" wrapText="1"/>
    </xf>
    <xf numFmtId="0" fontId="26" fillId="9" borderId="35" xfId="0" applyFont="1" applyFill="1" applyBorder="1" applyAlignment="1">
      <alignment horizontal="center" vertical="center" wrapText="1"/>
    </xf>
    <xf numFmtId="180" fontId="27" fillId="8" borderId="32" xfId="0" applyNumberFormat="1" applyFont="1" applyFill="1" applyBorder="1" applyAlignment="1">
      <alignment horizontal="center" vertical="top"/>
    </xf>
    <xf numFmtId="180" fontId="27" fillId="8" borderId="37" xfId="0" applyNumberFormat="1" applyFont="1" applyFill="1" applyBorder="1" applyAlignment="1">
      <alignment horizontal="center" vertical="top"/>
    </xf>
    <xf numFmtId="0" fontId="17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12">
    <cellStyle name="百分比" xfId="11" builtinId="5"/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12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colors>
    <mruColors>
      <color rgb="FF284580"/>
      <color rgb="FF152443"/>
      <color rgb="FF081420"/>
      <color rgb="FF0C1E30"/>
      <color rgb="FF183C60"/>
      <color rgb="FF080E1A"/>
      <color rgb="FF205080"/>
      <color rgb="FF2864A0"/>
      <color rgb="FF3078C0"/>
      <color rgb="FFE7F0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财务分析!$Q$30</c:f>
              <c:strCache>
                <c:ptCount val="1"/>
                <c:pt idx="0">
                  <c:v>存款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9050"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财务分析!$Q$33:$Q$44</c:f>
              <c:numCache>
                <c:formatCode>0_ ;[Red]\-0\ </c:formatCode>
                <c:ptCount val="12"/>
                <c:pt idx="0">
                  <c:v>20966.810000000001</c:v>
                </c:pt>
                <c:pt idx="1">
                  <c:v>26347.140000000003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030648"/>
        <c:axId val="588034808"/>
      </c:barChart>
      <c:lineChart>
        <c:grouping val="standard"/>
        <c:varyColors val="0"/>
        <c:ser>
          <c:idx val="1"/>
          <c:order val="1"/>
          <c:tx>
            <c:strRef>
              <c:f>财务分析!$F$30</c:f>
              <c:strCache>
                <c:ptCount val="1"/>
                <c:pt idx="0">
                  <c:v>工资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财务分析!$F$33:$F$44</c:f>
              <c:numCache>
                <c:formatCode>0_ ;[Red]\-0\ </c:formatCode>
                <c:ptCount val="12"/>
                <c:pt idx="0">
                  <c:v>7071.97</c:v>
                </c:pt>
                <c:pt idx="1">
                  <c:v>7556.97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8"/>
          <c:order val="2"/>
          <c:tx>
            <c:strRef>
              <c:f>财务分析!$P$30</c:f>
              <c:strCache>
                <c:ptCount val="1"/>
                <c:pt idx="0">
                  <c:v>月支出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财务分析!$P$33:$P$44</c:f>
              <c:numCache>
                <c:formatCode>0_ ;[Red]\-0\ </c:formatCode>
                <c:ptCount val="12"/>
                <c:pt idx="0">
                  <c:v>2788.5299999999988</c:v>
                </c:pt>
                <c:pt idx="1">
                  <c:v>3169.6399999999994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1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valAx>
        <c:axId val="588034808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030648"/>
        <c:crosses val="max"/>
        <c:crossBetween val="between"/>
      </c:valAx>
      <c:catAx>
        <c:axId val="588030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803480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>
      <a:solidFill>
        <a:schemeClr val="tx1"/>
      </a:solidFill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财务分析!$Q$30</c:f>
              <c:strCache>
                <c:ptCount val="1"/>
                <c:pt idx="0">
                  <c:v>存款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财务分析!$A$32:$A$44</c15:sqref>
                  </c15:fullRef>
                </c:ext>
              </c:extLst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财务分析!$Q$32:$Q$44</c15:sqref>
                  </c15:fullRef>
                </c:ext>
              </c:extLst>
              <c:f>财务分析!$Q$33:$Q$44</c:f>
              <c:numCache>
                <c:formatCode>0_ ;[Red]\-0\ </c:formatCode>
                <c:ptCount val="12"/>
                <c:pt idx="0">
                  <c:v>20966.810000000001</c:v>
                </c:pt>
                <c:pt idx="1">
                  <c:v>26347.140000000003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D-4BC6-BE01-5738804F6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948408"/>
        <c:axId val="841949048"/>
      </c:barChart>
      <c:lineChart>
        <c:grouping val="standard"/>
        <c:varyColors val="0"/>
        <c:ser>
          <c:idx val="2"/>
          <c:order val="1"/>
          <c:tx>
            <c:strRef>
              <c:f>财务分析!$R$30</c:f>
              <c:strCache>
                <c:ptCount val="1"/>
                <c:pt idx="0">
                  <c:v>理财</c:v>
                </c:pt>
              </c:strCache>
            </c:strRef>
          </c:tx>
          <c:spPr>
            <a:ln w="222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12"/>
              <c:pt idx="0">
                <c:v>2</c:v>
              </c:pt>
              <c:pt idx="1">
                <c:v>3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pt idx="10">
                <c:v>12</c:v>
              </c:pt>
              <c:pt idx="11">
                <c:v>13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财务分析!$R$32:$R$44</c15:sqref>
                  </c15:fullRef>
                </c:ext>
              </c:extLst>
              <c:f>财务分析!$R$33:$R$44</c:f>
              <c:numCache>
                <c:formatCode>0.00_ ;[Red]\-0.00\ </c:formatCode>
                <c:ptCount val="12"/>
                <c:pt idx="0">
                  <c:v>65.47</c:v>
                </c:pt>
                <c:pt idx="1">
                  <c:v>80.460000000000008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B3-4DCB-9C31-868066FD0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411920"/>
        <c:axId val="848410640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1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48410640"/>
        <c:scaling>
          <c:orientation val="minMax"/>
        </c:scaling>
        <c:delete val="0"/>
        <c:axPos val="r"/>
        <c:numFmt formatCode="0.00_ ;[Red]\-0.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8411920"/>
        <c:crosses val="max"/>
        <c:crossBetween val="between"/>
      </c:valAx>
      <c:catAx>
        <c:axId val="84841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848410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152443"/>
    </a:solidFill>
    <a:ln>
      <a:solidFill>
        <a:sysClr val="windowText" lastClr="000000"/>
      </a:solidFill>
    </a:ln>
    <a:effectLst/>
  </c:spPr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431142903476"/>
          <c:y val="3.4474380828487021E-2"/>
          <c:w val="0.7743137714193048"/>
          <c:h val="0.76769871744255969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(财务分析!$J$30,财务分析!$O$30,财务分析!$K$30,财务分析!$G$30,财务分析!$M$30,财务分析!$H$30,财务分析!$I$30,财务分析!$L$30,财务分析!$N$30)</c15:sqref>
                  </c15:fullRef>
                </c:ext>
              </c:extLst>
              <c:f>(财务分析!$J$30,财务分析!$K$30,财务分析!$G$30,财务分析!$M$30,财务分析!$H$30,财务分析!$I$30,财务分析!$L$30,财务分析!$N$30)</c:f>
              <c:strCache>
                <c:ptCount val="8"/>
                <c:pt idx="0">
                  <c:v>房租</c:v>
                </c:pt>
                <c:pt idx="1">
                  <c:v>电子</c:v>
                </c:pt>
                <c:pt idx="2">
                  <c:v>日常</c:v>
                </c:pt>
                <c:pt idx="3">
                  <c:v>出行</c:v>
                </c:pt>
                <c:pt idx="4">
                  <c:v>穿戴</c:v>
                </c:pt>
                <c:pt idx="5">
                  <c:v>聚餐</c:v>
                </c:pt>
                <c:pt idx="6">
                  <c:v>学习</c:v>
                </c:pt>
                <c:pt idx="7">
                  <c:v>其他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(财务分析!$J$46,财务分析!$O$46,财务分析!$K$46,财务分析!$G$46,财务分析!$M$46,财务分析!$H$46,财务分析!$I$46,财务分析!$L$46,财务分析!$N$46)</c15:sqref>
                  </c15:fullRef>
                </c:ext>
              </c:extLst>
              <c:f>(财务分析!$J$46,财务分析!$K$46,财务分析!$G$46,财务分析!$M$46,财务分析!$H$46,财务分析!$I$46,财务分析!$L$46,财务分析!$N$46)</c:f>
              <c:numCache>
                <c:formatCode>0_ </c:formatCode>
                <c:ptCount val="8"/>
                <c:pt idx="0" formatCode="0_ ;[Red]\-0\ ">
                  <c:v>1869</c:v>
                </c:pt>
                <c:pt idx="1" formatCode="0_ ;[Red]\-0\ ">
                  <c:v>15</c:v>
                </c:pt>
                <c:pt idx="2" formatCode="0_ ;[Red]\-0\ ">
                  <c:v>1189.7199999999982</c:v>
                </c:pt>
                <c:pt idx="3" formatCode="0_ ;[Red]\-0\ ">
                  <c:v>300.29000000000002</c:v>
                </c:pt>
                <c:pt idx="4" formatCode="0_ ;[Red]\-0\ ">
                  <c:v>30</c:v>
                </c:pt>
                <c:pt idx="5" formatCode="0_ ;[Red]\-0\ ">
                  <c:v>647</c:v>
                </c:pt>
                <c:pt idx="6" formatCode="0_ ;[Red]\-0\ ">
                  <c:v>1199</c:v>
                </c:pt>
                <c:pt idx="7" formatCode="0_ ;[Red]\-0\ ">
                  <c:v>858.16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E-4878-AB89-DA40FABB7A5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1"/>
          <c:tx>
            <c:strRef>
              <c:f>财务分析!$J$30</c:f>
              <c:strCache>
                <c:ptCount val="1"/>
                <c:pt idx="0">
                  <c:v>房租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财务分析!$J$33:$J$44</c:f>
              <c:numCache>
                <c:formatCode>0_ ;[Red]\-0\ </c:formatCode>
                <c:ptCount val="12"/>
                <c:pt idx="0">
                  <c:v>976</c:v>
                </c:pt>
                <c:pt idx="1">
                  <c:v>893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ED0-4180-8BB7-59FF11A274C8}"/>
            </c:ext>
          </c:extLst>
        </c:ser>
        <c:ser>
          <c:idx val="2"/>
          <c:order val="2"/>
          <c:tx>
            <c:strRef>
              <c:f>财务分析!$K$30</c:f>
              <c:strCache>
                <c:ptCount val="1"/>
                <c:pt idx="0">
                  <c:v>电子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财务分析!$K$33:$K$44</c:f>
              <c:numCache>
                <c:formatCode>0_ ;[Red]\-0\ </c:formatCode>
                <c:ptCount val="12"/>
                <c:pt idx="0">
                  <c:v>0</c:v>
                </c:pt>
                <c:pt idx="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ED0-4180-8BB7-59FF11A274C8}"/>
            </c:ext>
          </c:extLst>
        </c:ser>
        <c:ser>
          <c:idx val="3"/>
          <c:order val="3"/>
          <c:tx>
            <c:strRef>
              <c:f>财务分析!$G$30</c:f>
              <c:strCache>
                <c:ptCount val="1"/>
                <c:pt idx="0">
                  <c:v>日常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财务分析!$G$33:$G$44</c:f>
              <c:numCache>
                <c:formatCode>0_ ;[Red]\-0\ </c:formatCode>
                <c:ptCount val="12"/>
                <c:pt idx="0">
                  <c:v>926.72999999999888</c:v>
                </c:pt>
                <c:pt idx="1">
                  <c:v>262.98999999999933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ED0-4180-8BB7-59FF11A274C8}"/>
            </c:ext>
          </c:extLst>
        </c:ser>
        <c:ser>
          <c:idx val="4"/>
          <c:order val="4"/>
          <c:tx>
            <c:strRef>
              <c:f>财务分析!$M$30</c:f>
              <c:strCache>
                <c:ptCount val="1"/>
                <c:pt idx="0">
                  <c:v>出行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财务分析!$M$33:$M$44</c:f>
              <c:numCache>
                <c:formatCode>0_ ;[Red]\-0\ </c:formatCode>
                <c:ptCount val="12"/>
                <c:pt idx="0">
                  <c:v>127</c:v>
                </c:pt>
                <c:pt idx="1">
                  <c:v>173.29000000000002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ED0-4180-8BB7-59FF11A274C8}"/>
            </c:ext>
          </c:extLst>
        </c:ser>
        <c:ser>
          <c:idx val="5"/>
          <c:order val="5"/>
          <c:tx>
            <c:strRef>
              <c:f>财务分析!$H$30</c:f>
              <c:strCache>
                <c:ptCount val="1"/>
                <c:pt idx="0">
                  <c:v>穿戴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财务分析!$H$33:$H$44</c:f>
              <c:numCache>
                <c:formatCode>0_ ;[Red]\-0\ </c:formatCode>
                <c:ptCount val="12"/>
                <c:pt idx="0">
                  <c:v>0</c:v>
                </c:pt>
                <c:pt idx="1">
                  <c:v>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ED0-4180-8BB7-59FF11A274C8}"/>
            </c:ext>
          </c:extLst>
        </c:ser>
        <c:ser>
          <c:idx val="6"/>
          <c:order val="6"/>
          <c:tx>
            <c:strRef>
              <c:f>财务分析!$N$30</c:f>
              <c:strCache>
                <c:ptCount val="1"/>
                <c:pt idx="0">
                  <c:v>其他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财务分析!$N$33:$N$44</c:f>
              <c:numCache>
                <c:formatCode>0_ ;[Red]\-0\ </c:formatCode>
                <c:ptCount val="12"/>
                <c:pt idx="0">
                  <c:v>652.79999999999995</c:v>
                </c:pt>
                <c:pt idx="1">
                  <c:v>205.36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ED0-4180-8BB7-59FF11A274C8}"/>
            </c:ext>
          </c:extLst>
        </c:ser>
        <c:ser>
          <c:idx val="7"/>
          <c:order val="7"/>
          <c:tx>
            <c:strRef>
              <c:f>财务分析!$I$30</c:f>
              <c:strCache>
                <c:ptCount val="1"/>
                <c:pt idx="0">
                  <c:v>聚餐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财务分析!$I$33:$I$44</c:f>
              <c:numCache>
                <c:formatCode>0_ ;[Red]\-0\ </c:formatCode>
                <c:ptCount val="12"/>
                <c:pt idx="0">
                  <c:v>106</c:v>
                </c:pt>
                <c:pt idx="1">
                  <c:v>391</c:v>
                </c:pt>
                <c:pt idx="2">
                  <c:v>150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ED1-4C28-A7F2-6B5B0E020F19}"/>
            </c:ext>
          </c:extLst>
        </c:ser>
        <c:ser>
          <c:idx val="8"/>
          <c:order val="8"/>
          <c:tx>
            <c:strRef>
              <c:f>财务分析!$L$30</c:f>
              <c:strCache>
                <c:ptCount val="1"/>
                <c:pt idx="0">
                  <c:v>学习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财务分析!$A$33:$A$44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财务分析!$L$33:$L$44</c:f>
              <c:numCache>
                <c:formatCode>0_ ;[Red]\-0\ </c:formatCode>
                <c:ptCount val="12"/>
                <c:pt idx="0">
                  <c:v>0</c:v>
                </c:pt>
                <c:pt idx="1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8-42C6-B7CE-E918C86B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889912"/>
        <c:axId val="650988560"/>
      </c:lineChart>
      <c:lineChart>
        <c:grouping val="standard"/>
        <c:varyColors val="0"/>
        <c:ser>
          <c:idx val="1"/>
          <c:order val="0"/>
          <c:tx>
            <c:strRef>
              <c:f>财务分析!$P$30</c:f>
              <c:strCache>
                <c:ptCount val="1"/>
                <c:pt idx="0">
                  <c:v>月支出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270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EEB0-4FEE-9959-D813FAA54058}"/>
              </c:ext>
            </c:extLst>
          </c:dPt>
          <c:val>
            <c:numRef>
              <c:f>财务分析!$P$33:$P$44</c:f>
              <c:numCache>
                <c:formatCode>0_ ;[Red]\-0\ </c:formatCode>
                <c:ptCount val="12"/>
                <c:pt idx="0">
                  <c:v>2788.5299999999988</c:v>
                </c:pt>
                <c:pt idx="1">
                  <c:v>3169.6399999999994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8-4B3F-BDDD-11F5E5395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792336"/>
        <c:axId val="814795536"/>
      </c:lineChart>
      <c:catAx>
        <c:axId val="63788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0988560"/>
        <c:crosses val="autoZero"/>
        <c:auto val="1"/>
        <c:lblAlgn val="ctr"/>
        <c:lblOffset val="100"/>
        <c:noMultiLvlLbl val="1"/>
      </c:catAx>
      <c:valAx>
        <c:axId val="6509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889912"/>
        <c:crosses val="autoZero"/>
        <c:crossBetween val="between"/>
      </c:valAx>
      <c:valAx>
        <c:axId val="814795536"/>
        <c:scaling>
          <c:orientation val="minMax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4792336"/>
        <c:crosses val="max"/>
        <c:crossBetween val="between"/>
      </c:valAx>
      <c:catAx>
        <c:axId val="81479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7955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152443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22</xdr:col>
      <xdr:colOff>0</xdr:colOff>
      <xdr:row>28</xdr:row>
      <xdr:rowOff>146050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5228</xdr:colOff>
      <xdr:row>34</xdr:row>
      <xdr:rowOff>12700</xdr:rowOff>
    </xdr:from>
    <xdr:to>
      <xdr:col>26</xdr:col>
      <xdr:colOff>158750</xdr:colOff>
      <xdr:row>46</xdr:row>
      <xdr:rowOff>6350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4C1DD95E-7C0E-427B-89CC-41AC67807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12701</xdr:colOff>
      <xdr:row>17</xdr:row>
      <xdr:rowOff>38100</xdr:rowOff>
    </xdr:from>
    <xdr:to>
      <xdr:col>26</xdr:col>
      <xdr:colOff>146051</xdr:colOff>
      <xdr:row>33</xdr:row>
      <xdr:rowOff>189011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6F7125A-9B80-4CC1-838F-53015BC42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12700</xdr:colOff>
      <xdr:row>0</xdr:row>
      <xdr:rowOff>0</xdr:rowOff>
    </xdr:from>
    <xdr:to>
      <xdr:col>26</xdr:col>
      <xdr:colOff>146050</xdr:colOff>
      <xdr:row>17</xdr:row>
      <xdr:rowOff>25400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5508FB6D-0E30-4467-A0CC-04782FC17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pin.com/job_detail/c663ef62f68b06ef1XV-3tq4EVc~.html?ka=search_list_108" TargetMode="External"/><Relationship Id="rId3" Type="http://schemas.openxmlformats.org/officeDocument/2006/relationships/hyperlink" Target="https://www.zhipin.com/job_detail/2e7e2115bd4333a01HR42tm5FFI~.html?ka=search_list_37" TargetMode="External"/><Relationship Id="rId7" Type="http://schemas.openxmlformats.org/officeDocument/2006/relationships/hyperlink" Target="https://www.zhipin.com/job_detail/0b962196b7c86bcc1HR-2Ny1FFM~.html?ka=search_list_92" TargetMode="External"/><Relationship Id="rId2" Type="http://schemas.openxmlformats.org/officeDocument/2006/relationships/hyperlink" Target="https://www.zhipin.com/job_detail/4c66d5827ef44de21X1539S9GFc~.html?ka=search_list_2_blank&amp;lid=1cQJa1JUv3n.search" TargetMode="External"/><Relationship Id="rId1" Type="http://schemas.openxmlformats.org/officeDocument/2006/relationships/hyperlink" Target="http://www.kouyuyi.com/" TargetMode="External"/><Relationship Id="rId6" Type="http://schemas.openxmlformats.org/officeDocument/2006/relationships/hyperlink" Target="https://www.zhipin.com/job_detail/572b88e1d76bcbe71Xx70t61E1o~.html?ka=comp_joblist_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zhipin.com/job_detail/20d827c14a5b86a21X1909-0EFQ~.html?ka=search_list_7" TargetMode="External"/><Relationship Id="rId10" Type="http://schemas.openxmlformats.org/officeDocument/2006/relationships/hyperlink" Target="https://www.zhipin.com/job_detail/5a2b2a259e9e815b1XN929i8EVA~.html?ka=search_list_118" TargetMode="External"/><Relationship Id="rId4" Type="http://schemas.openxmlformats.org/officeDocument/2006/relationships/hyperlink" Target="http://www.gdtech.com.cn/" TargetMode="External"/><Relationship Id="rId9" Type="http://schemas.openxmlformats.org/officeDocument/2006/relationships/hyperlink" Target="http://www.xinli001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owthhk.cn/quan/17034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sheetPr>
    <tabColor theme="4" tint="-0.249977111117893"/>
  </sheetPr>
  <dimension ref="A1:L145"/>
  <sheetViews>
    <sheetView zoomScaleNormal="100" workbookViewId="0">
      <selection activeCell="F12" sqref="F12:J12"/>
    </sheetView>
  </sheetViews>
  <sheetFormatPr defaultRowHeight="14" x14ac:dyDescent="0.3"/>
  <cols>
    <col min="1" max="1" width="5.6640625" style="15" customWidth="1"/>
    <col min="2" max="2" width="4.58203125" style="15" customWidth="1"/>
    <col min="3" max="3" width="15.33203125" style="15" customWidth="1"/>
    <col min="4" max="4" width="33.08203125" style="15" customWidth="1"/>
    <col min="5" max="5" width="37.58203125" style="16" customWidth="1"/>
    <col min="6" max="9" width="9.9140625" customWidth="1"/>
    <col min="10" max="10" width="6.1640625" customWidth="1"/>
    <col min="11" max="11" width="6.83203125" style="11" customWidth="1"/>
    <col min="12" max="12" width="4.83203125" style="11" customWidth="1"/>
  </cols>
  <sheetData>
    <row r="1" spans="1:12" s="76" customFormat="1" ht="19.5" customHeight="1" thickTop="1" x14ac:dyDescent="0.4">
      <c r="A1" s="17" t="s">
        <v>52</v>
      </c>
      <c r="B1" s="17" t="s">
        <v>36</v>
      </c>
      <c r="C1" s="17" t="s">
        <v>53</v>
      </c>
      <c r="D1" s="17" t="s">
        <v>54</v>
      </c>
      <c r="E1" s="18" t="s">
        <v>55</v>
      </c>
      <c r="F1" s="202" t="s">
        <v>148</v>
      </c>
      <c r="G1" s="203"/>
      <c r="H1" s="203"/>
      <c r="I1" s="203"/>
      <c r="J1" s="203"/>
      <c r="K1" s="203"/>
      <c r="L1" s="203"/>
    </row>
    <row r="2" spans="1:12" ht="14" customHeight="1" x14ac:dyDescent="0.3">
      <c r="A2" s="159">
        <v>2017</v>
      </c>
      <c r="B2" s="159">
        <v>23</v>
      </c>
      <c r="C2" s="159" t="s">
        <v>387</v>
      </c>
      <c r="D2" s="159" t="s">
        <v>29</v>
      </c>
      <c r="E2" s="160" t="s">
        <v>30</v>
      </c>
      <c r="F2" s="193" t="s">
        <v>256</v>
      </c>
      <c r="G2" s="194"/>
      <c r="H2" s="194"/>
      <c r="I2" s="194"/>
      <c r="J2" s="195"/>
      <c r="K2" s="75" t="s">
        <v>383</v>
      </c>
      <c r="L2" s="144" t="s">
        <v>382</v>
      </c>
    </row>
    <row r="3" spans="1:12" ht="14" customHeight="1" x14ac:dyDescent="0.3">
      <c r="A3" s="159">
        <v>2018</v>
      </c>
      <c r="B3" s="159">
        <v>24</v>
      </c>
      <c r="C3" s="159" t="s">
        <v>386</v>
      </c>
      <c r="D3" s="159" t="s">
        <v>386</v>
      </c>
      <c r="E3" s="160" t="s">
        <v>464</v>
      </c>
      <c r="F3" s="178" t="s">
        <v>451</v>
      </c>
      <c r="G3" s="179"/>
      <c r="H3" s="179"/>
      <c r="I3" s="179"/>
      <c r="J3" s="180"/>
      <c r="K3" s="70"/>
      <c r="L3" s="70"/>
    </row>
    <row r="4" spans="1:12" ht="14" customHeight="1" x14ac:dyDescent="0.3">
      <c r="A4" s="73">
        <v>2019</v>
      </c>
      <c r="B4" s="73">
        <v>25</v>
      </c>
      <c r="C4" s="73" t="s">
        <v>28</v>
      </c>
      <c r="D4" s="73" t="s">
        <v>28</v>
      </c>
      <c r="E4" s="74" t="s">
        <v>385</v>
      </c>
      <c r="F4" s="181" t="s">
        <v>380</v>
      </c>
      <c r="G4" s="182"/>
      <c r="H4" s="182"/>
      <c r="I4" s="182"/>
      <c r="J4" s="183"/>
      <c r="K4" s="161">
        <v>8.6</v>
      </c>
      <c r="L4" s="161" t="s">
        <v>381</v>
      </c>
    </row>
    <row r="5" spans="1:12" ht="14" customHeight="1" x14ac:dyDescent="0.3">
      <c r="A5" s="159">
        <v>2020</v>
      </c>
      <c r="B5" s="159">
        <v>26</v>
      </c>
      <c r="C5" s="169" t="s">
        <v>364</v>
      </c>
      <c r="D5" s="170"/>
      <c r="E5" s="171"/>
      <c r="F5" s="181" t="s">
        <v>379</v>
      </c>
      <c r="G5" s="182"/>
      <c r="H5" s="182"/>
      <c r="I5" s="182"/>
      <c r="J5" s="183"/>
      <c r="K5" s="161">
        <v>8.8000000000000007</v>
      </c>
      <c r="L5" s="161" t="s">
        <v>381</v>
      </c>
    </row>
    <row r="6" spans="1:12" ht="14" customHeight="1" x14ac:dyDescent="0.3">
      <c r="A6" s="159">
        <v>2021</v>
      </c>
      <c r="B6" s="159">
        <v>27</v>
      </c>
      <c r="C6" s="170"/>
      <c r="D6" s="170"/>
      <c r="E6" s="171"/>
      <c r="F6" s="178" t="s">
        <v>251</v>
      </c>
      <c r="G6" s="179"/>
      <c r="H6" s="179"/>
      <c r="I6" s="179"/>
      <c r="J6" s="180"/>
      <c r="K6" s="70"/>
      <c r="L6" s="70"/>
    </row>
    <row r="7" spans="1:12" ht="14" customHeight="1" x14ac:dyDescent="0.3">
      <c r="A7" s="159">
        <v>2022</v>
      </c>
      <c r="B7" s="159">
        <v>28</v>
      </c>
      <c r="C7" s="170"/>
      <c r="D7" s="170"/>
      <c r="E7" s="171"/>
      <c r="F7" s="184" t="s">
        <v>253</v>
      </c>
      <c r="G7" s="185"/>
      <c r="H7" s="185"/>
      <c r="I7" s="185"/>
      <c r="J7" s="186"/>
      <c r="K7" s="70">
        <v>8.5</v>
      </c>
      <c r="L7" s="70"/>
    </row>
    <row r="8" spans="1:12" ht="14" customHeight="1" x14ac:dyDescent="0.3">
      <c r="A8" s="159">
        <v>2023</v>
      </c>
      <c r="B8" s="159">
        <v>29</v>
      </c>
      <c r="C8" s="170"/>
      <c r="D8" s="170"/>
      <c r="E8" s="171"/>
      <c r="F8" s="184" t="s">
        <v>254</v>
      </c>
      <c r="G8" s="185"/>
      <c r="H8" s="185"/>
      <c r="I8" s="185"/>
      <c r="J8" s="186"/>
      <c r="K8" s="70"/>
      <c r="L8" s="70"/>
    </row>
    <row r="9" spans="1:12" ht="14.5" customHeight="1" thickBot="1" x14ac:dyDescent="0.35">
      <c r="A9" s="159">
        <v>2024</v>
      </c>
      <c r="B9" s="159">
        <v>30</v>
      </c>
      <c r="C9" s="172" t="s">
        <v>64</v>
      </c>
      <c r="D9" s="172"/>
      <c r="E9" s="173"/>
      <c r="F9" s="181" t="s">
        <v>255</v>
      </c>
      <c r="G9" s="182"/>
      <c r="H9" s="182"/>
      <c r="I9" s="182"/>
      <c r="J9" s="183"/>
      <c r="K9" s="161">
        <v>9.1999999999999993</v>
      </c>
      <c r="L9" s="161" t="s">
        <v>381</v>
      </c>
    </row>
    <row r="10" spans="1:12" ht="18.5" thickTop="1" thickBot="1" x14ac:dyDescent="0.4">
      <c r="A10" s="198" t="s">
        <v>31</v>
      </c>
      <c r="B10" s="198"/>
      <c r="C10" s="198"/>
      <c r="D10" s="198"/>
      <c r="E10" s="199"/>
      <c r="F10" s="178" t="s">
        <v>252</v>
      </c>
      <c r="G10" s="179"/>
      <c r="H10" s="179"/>
      <c r="I10" s="179"/>
      <c r="J10" s="180"/>
      <c r="K10" s="70"/>
      <c r="L10" s="70"/>
    </row>
    <row r="11" spans="1:12" ht="14.5" customHeight="1" thickTop="1" thickBot="1" x14ac:dyDescent="0.35">
      <c r="A11" s="176" t="s">
        <v>285</v>
      </c>
      <c r="B11" s="176"/>
      <c r="C11" s="176"/>
      <c r="D11" s="176"/>
      <c r="E11" s="177"/>
      <c r="F11" s="181" t="s">
        <v>286</v>
      </c>
      <c r="G11" s="182"/>
      <c r="H11" s="182"/>
      <c r="I11" s="182"/>
      <c r="J11" s="183"/>
      <c r="K11" s="161">
        <v>7.4</v>
      </c>
      <c r="L11" s="161" t="s">
        <v>381</v>
      </c>
    </row>
    <row r="12" spans="1:12" ht="15" customHeight="1" thickTop="1" thickBot="1" x14ac:dyDescent="0.35">
      <c r="A12" s="174" t="s">
        <v>453</v>
      </c>
      <c r="B12" s="174"/>
      <c r="C12" s="174"/>
      <c r="D12" s="174"/>
      <c r="E12" s="175"/>
      <c r="F12" s="190"/>
      <c r="G12" s="191"/>
      <c r="H12" s="191"/>
      <c r="I12" s="191"/>
      <c r="J12" s="192"/>
      <c r="K12" s="70"/>
      <c r="L12" s="70"/>
    </row>
    <row r="13" spans="1:12" ht="15" customHeight="1" thickTop="1" thickBot="1" x14ac:dyDescent="0.35">
      <c r="A13" s="174" t="s">
        <v>257</v>
      </c>
      <c r="B13" s="174"/>
      <c r="C13" s="174"/>
      <c r="D13" s="174"/>
      <c r="E13" s="175"/>
      <c r="F13" s="178" t="s">
        <v>422</v>
      </c>
      <c r="G13" s="179"/>
      <c r="H13" s="179"/>
      <c r="I13" s="179"/>
      <c r="J13" s="180"/>
      <c r="K13" s="70"/>
      <c r="L13" s="70"/>
    </row>
    <row r="14" spans="1:12" ht="15" customHeight="1" thickTop="1" thickBot="1" x14ac:dyDescent="0.35">
      <c r="A14" s="200" t="s">
        <v>284</v>
      </c>
      <c r="B14" s="200"/>
      <c r="C14" s="200"/>
      <c r="D14" s="200"/>
      <c r="E14" s="201"/>
      <c r="F14" s="178" t="s">
        <v>423</v>
      </c>
      <c r="G14" s="179"/>
      <c r="H14" s="179"/>
      <c r="I14" s="179"/>
      <c r="J14" s="180"/>
      <c r="K14" s="70"/>
      <c r="L14" s="70"/>
    </row>
    <row r="15" spans="1:12" ht="15" customHeight="1" thickTop="1" thickBot="1" x14ac:dyDescent="0.35">
      <c r="A15" s="196"/>
      <c r="B15" s="196"/>
      <c r="C15" s="196"/>
      <c r="D15" s="196"/>
      <c r="E15" s="197"/>
      <c r="F15" s="187" t="s">
        <v>437</v>
      </c>
      <c r="G15" s="188"/>
      <c r="H15" s="188"/>
      <c r="I15" s="188"/>
      <c r="J15" s="189"/>
      <c r="K15" s="70">
        <v>7.6</v>
      </c>
      <c r="L15" s="70"/>
    </row>
    <row r="16" spans="1:12" ht="15" customHeight="1" thickTop="1" thickBot="1" x14ac:dyDescent="0.35">
      <c r="A16" s="176" t="s">
        <v>366</v>
      </c>
      <c r="B16" s="176"/>
      <c r="C16" s="176"/>
      <c r="D16" s="176"/>
      <c r="E16" s="177"/>
      <c r="F16" s="187" t="s">
        <v>408</v>
      </c>
      <c r="G16" s="188"/>
      <c r="H16" s="188"/>
      <c r="I16" s="188"/>
      <c r="J16" s="189"/>
      <c r="K16" s="70">
        <v>7.7</v>
      </c>
      <c r="L16" s="70"/>
    </row>
    <row r="17" spans="1:12" ht="15" customHeight="1" thickTop="1" thickBot="1" x14ac:dyDescent="0.35">
      <c r="A17" s="174" t="s">
        <v>376</v>
      </c>
      <c r="B17" s="174"/>
      <c r="C17" s="174"/>
      <c r="D17" s="174"/>
      <c r="E17" s="175"/>
      <c r="F17" s="181" t="s">
        <v>409</v>
      </c>
      <c r="G17" s="182"/>
      <c r="H17" s="182"/>
      <c r="I17" s="182"/>
      <c r="J17" s="183"/>
      <c r="K17" s="161">
        <v>7.9</v>
      </c>
      <c r="L17" s="161" t="s">
        <v>410</v>
      </c>
    </row>
    <row r="18" spans="1:12" ht="15" customHeight="1" thickTop="1" thickBot="1" x14ac:dyDescent="0.35">
      <c r="A18" s="200" t="s">
        <v>377</v>
      </c>
      <c r="B18" s="200"/>
      <c r="C18" s="200"/>
      <c r="D18" s="200"/>
      <c r="E18" s="201"/>
      <c r="F18" s="184" t="s">
        <v>411</v>
      </c>
      <c r="G18" s="185"/>
      <c r="H18" s="185"/>
      <c r="I18" s="185"/>
      <c r="J18" s="186"/>
      <c r="K18" s="70">
        <v>7.5</v>
      </c>
      <c r="L18" s="70"/>
    </row>
    <row r="19" spans="1:12" ht="15" customHeight="1" thickTop="1" thickBot="1" x14ac:dyDescent="0.35">
      <c r="A19" s="174" t="s">
        <v>378</v>
      </c>
      <c r="B19" s="174"/>
      <c r="C19" s="174"/>
      <c r="D19" s="174"/>
      <c r="E19" s="175"/>
      <c r="F19" s="184" t="s">
        <v>412</v>
      </c>
      <c r="G19" s="185"/>
      <c r="H19" s="185"/>
      <c r="I19" s="185"/>
      <c r="J19" s="186"/>
      <c r="K19" s="70">
        <v>7.3</v>
      </c>
      <c r="L19" s="70"/>
    </row>
    <row r="20" spans="1:12" ht="15" customHeight="1" thickTop="1" thickBot="1" x14ac:dyDescent="0.35">
      <c r="A20" s="176"/>
      <c r="B20" s="176"/>
      <c r="C20" s="176"/>
      <c r="D20" s="176"/>
      <c r="E20" s="177"/>
      <c r="F20" s="178" t="s">
        <v>424</v>
      </c>
      <c r="G20" s="179"/>
      <c r="H20" s="179"/>
      <c r="I20" s="179"/>
      <c r="J20" s="180"/>
      <c r="K20" s="70"/>
      <c r="L20" s="70"/>
    </row>
    <row r="21" spans="1:12" ht="15" customHeight="1" thickTop="1" thickBot="1" x14ac:dyDescent="0.35">
      <c r="A21" s="176" t="s">
        <v>444</v>
      </c>
      <c r="B21" s="176"/>
      <c r="C21" s="176"/>
      <c r="D21" s="176"/>
      <c r="E21" s="177"/>
      <c r="F21" s="187" t="s">
        <v>413</v>
      </c>
      <c r="G21" s="188"/>
      <c r="H21" s="188"/>
      <c r="I21" s="188"/>
      <c r="J21" s="189"/>
      <c r="K21" s="70">
        <v>7.6</v>
      </c>
      <c r="L21" s="70"/>
    </row>
    <row r="22" spans="1:12" ht="15" customHeight="1" thickTop="1" thickBot="1" x14ac:dyDescent="0.35">
      <c r="A22" s="174" t="s">
        <v>442</v>
      </c>
      <c r="B22" s="174"/>
      <c r="C22" s="174"/>
      <c r="D22" s="174"/>
      <c r="E22" s="175"/>
      <c r="F22" s="181" t="s">
        <v>414</v>
      </c>
      <c r="G22" s="182"/>
      <c r="H22" s="182"/>
      <c r="I22" s="182"/>
      <c r="J22" s="183"/>
      <c r="K22" s="161" t="s">
        <v>438</v>
      </c>
      <c r="L22" s="161"/>
    </row>
    <row r="23" spans="1:12" ht="15" customHeight="1" thickTop="1" thickBot="1" x14ac:dyDescent="0.35">
      <c r="A23" s="174" t="s">
        <v>446</v>
      </c>
      <c r="B23" s="174"/>
      <c r="C23" s="174"/>
      <c r="D23" s="174"/>
      <c r="E23" s="175"/>
      <c r="F23" s="184" t="s">
        <v>415</v>
      </c>
      <c r="G23" s="185"/>
      <c r="H23" s="185"/>
      <c r="I23" s="185"/>
      <c r="J23" s="186"/>
      <c r="K23" s="70">
        <v>7.3</v>
      </c>
      <c r="L23" s="70"/>
    </row>
    <row r="24" spans="1:12" ht="15" customHeight="1" thickTop="1" thickBot="1" x14ac:dyDescent="0.35">
      <c r="A24" s="174" t="s">
        <v>443</v>
      </c>
      <c r="B24" s="174"/>
      <c r="C24" s="174"/>
      <c r="D24" s="174"/>
      <c r="E24" s="175"/>
      <c r="F24" s="178" t="s">
        <v>425</v>
      </c>
      <c r="G24" s="179"/>
      <c r="H24" s="179"/>
      <c r="I24" s="179"/>
      <c r="J24" s="180"/>
      <c r="K24" s="70"/>
      <c r="L24" s="70"/>
    </row>
    <row r="25" spans="1:12" ht="15" customHeight="1" thickTop="1" thickBot="1" x14ac:dyDescent="0.35">
      <c r="A25" s="174"/>
      <c r="B25" s="174"/>
      <c r="C25" s="174"/>
      <c r="D25" s="174"/>
      <c r="E25" s="175"/>
      <c r="F25" s="184" t="s">
        <v>439</v>
      </c>
      <c r="G25" s="185"/>
      <c r="H25" s="185"/>
      <c r="I25" s="185"/>
      <c r="J25" s="186"/>
      <c r="K25" s="70">
        <v>7.8</v>
      </c>
      <c r="L25" s="70"/>
    </row>
    <row r="26" spans="1:12" ht="15" customHeight="1" thickTop="1" thickBot="1" x14ac:dyDescent="0.35">
      <c r="A26" s="174"/>
      <c r="B26" s="174"/>
      <c r="C26" s="174"/>
      <c r="D26" s="174"/>
      <c r="E26" s="175"/>
      <c r="F26" s="187" t="s">
        <v>440</v>
      </c>
      <c r="G26" s="188"/>
      <c r="H26" s="188"/>
      <c r="I26" s="188"/>
      <c r="J26" s="189"/>
      <c r="K26" s="70">
        <v>7.1</v>
      </c>
      <c r="L26" s="70"/>
    </row>
    <row r="27" spans="1:12" ht="15" customHeight="1" thickTop="1" thickBot="1" x14ac:dyDescent="0.35">
      <c r="A27" s="174"/>
      <c r="B27" s="174"/>
      <c r="C27" s="174"/>
      <c r="D27" s="174"/>
      <c r="E27" s="175"/>
      <c r="F27" s="184" t="s">
        <v>416</v>
      </c>
      <c r="G27" s="185"/>
      <c r="H27" s="185"/>
      <c r="I27" s="185"/>
      <c r="J27" s="186"/>
      <c r="K27" s="70">
        <v>7.5</v>
      </c>
      <c r="L27" s="70"/>
    </row>
    <row r="28" spans="1:12" ht="15" customHeight="1" thickTop="1" thickBot="1" x14ac:dyDescent="0.35">
      <c r="A28" s="174"/>
      <c r="B28" s="174"/>
      <c r="C28" s="174"/>
      <c r="D28" s="174"/>
      <c r="E28" s="175"/>
      <c r="F28" s="184" t="s">
        <v>452</v>
      </c>
      <c r="G28" s="185"/>
      <c r="H28" s="185"/>
      <c r="I28" s="185"/>
      <c r="J28" s="186"/>
      <c r="K28" s="70">
        <v>8.1</v>
      </c>
      <c r="L28" s="70"/>
    </row>
    <row r="29" spans="1:12" ht="15" customHeight="1" thickTop="1" thickBot="1" x14ac:dyDescent="0.35">
      <c r="A29" s="174"/>
      <c r="B29" s="174"/>
      <c r="C29" s="174"/>
      <c r="D29" s="174"/>
      <c r="E29" s="175"/>
      <c r="F29" s="178" t="s">
        <v>426</v>
      </c>
      <c r="G29" s="179"/>
      <c r="H29" s="179"/>
      <c r="I29" s="179"/>
      <c r="J29" s="180"/>
      <c r="K29" s="70"/>
      <c r="L29" s="70"/>
    </row>
    <row r="30" spans="1:12" ht="15" customHeight="1" thickTop="1" thickBot="1" x14ac:dyDescent="0.35">
      <c r="A30" s="174"/>
      <c r="B30" s="174"/>
      <c r="C30" s="174"/>
      <c r="D30" s="174"/>
      <c r="E30" s="175"/>
      <c r="F30" s="181" t="s">
        <v>417</v>
      </c>
      <c r="G30" s="182"/>
      <c r="H30" s="182"/>
      <c r="I30" s="182"/>
      <c r="J30" s="183"/>
      <c r="K30" s="158">
        <v>8.4</v>
      </c>
      <c r="L30" s="158" t="s">
        <v>410</v>
      </c>
    </row>
    <row r="31" spans="1:12" ht="15" customHeight="1" thickTop="1" thickBot="1" x14ac:dyDescent="0.35">
      <c r="A31" s="174"/>
      <c r="B31" s="174"/>
      <c r="C31" s="174"/>
      <c r="D31" s="174"/>
      <c r="E31" s="175"/>
      <c r="F31" s="181" t="s">
        <v>418</v>
      </c>
      <c r="G31" s="182"/>
      <c r="H31" s="182"/>
      <c r="I31" s="182"/>
      <c r="J31" s="183"/>
      <c r="K31" s="158">
        <v>8.5</v>
      </c>
      <c r="L31" s="158" t="s">
        <v>410</v>
      </c>
    </row>
    <row r="32" spans="1:12" ht="15" customHeight="1" thickTop="1" thickBot="1" x14ac:dyDescent="0.35">
      <c r="A32" s="174"/>
      <c r="B32" s="174"/>
      <c r="C32" s="174"/>
      <c r="D32" s="174"/>
      <c r="E32" s="175"/>
      <c r="F32" s="181" t="s">
        <v>420</v>
      </c>
      <c r="G32" s="182"/>
      <c r="H32" s="182"/>
      <c r="I32" s="182"/>
      <c r="J32" s="183"/>
      <c r="K32" s="158">
        <v>8.4</v>
      </c>
      <c r="L32" s="71"/>
    </row>
    <row r="33" spans="1:12" ht="15" customHeight="1" thickTop="1" thickBot="1" x14ac:dyDescent="0.35">
      <c r="A33" s="174"/>
      <c r="B33" s="174"/>
      <c r="C33" s="174"/>
      <c r="D33" s="174"/>
      <c r="E33" s="175"/>
      <c r="F33" s="184" t="s">
        <v>419</v>
      </c>
      <c r="G33" s="185"/>
      <c r="H33" s="185"/>
      <c r="I33" s="185"/>
      <c r="J33" s="186"/>
      <c r="K33" s="71" t="s">
        <v>441</v>
      </c>
      <c r="L33" s="71"/>
    </row>
    <row r="34" spans="1:12" ht="15" customHeight="1" thickTop="1" thickBot="1" x14ac:dyDescent="0.35">
      <c r="A34" s="174"/>
      <c r="B34" s="174"/>
      <c r="C34" s="174"/>
      <c r="D34" s="174"/>
      <c r="E34" s="175"/>
      <c r="F34" s="184" t="s">
        <v>421</v>
      </c>
      <c r="G34" s="185"/>
      <c r="H34" s="185"/>
      <c r="I34" s="185"/>
      <c r="J34" s="186"/>
      <c r="K34" s="71">
        <v>7.5</v>
      </c>
      <c r="L34" s="71"/>
    </row>
    <row r="35" spans="1:12" ht="15" thickTop="1" thickBot="1" x14ac:dyDescent="0.35">
      <c r="A35" s="174"/>
      <c r="B35" s="174"/>
      <c r="C35" s="174"/>
      <c r="D35" s="174"/>
      <c r="E35" s="175"/>
      <c r="F35" s="206" t="s">
        <v>427</v>
      </c>
      <c r="G35" s="182"/>
      <c r="H35" s="182"/>
      <c r="I35" s="182"/>
      <c r="J35" s="183"/>
      <c r="K35" s="158">
        <v>8.5</v>
      </c>
      <c r="L35" s="71"/>
    </row>
    <row r="36" spans="1:12" ht="15" thickTop="1" thickBot="1" x14ac:dyDescent="0.35">
      <c r="A36" s="174"/>
      <c r="B36" s="174"/>
      <c r="C36" s="174"/>
      <c r="D36" s="174"/>
      <c r="E36" s="175"/>
      <c r="F36" s="187" t="s">
        <v>428</v>
      </c>
      <c r="G36" s="188"/>
      <c r="H36" s="188"/>
      <c r="I36" s="188"/>
      <c r="J36" s="189"/>
      <c r="K36" s="71">
        <v>8</v>
      </c>
      <c r="L36" s="71"/>
    </row>
    <row r="37" spans="1:12" ht="15" thickTop="1" thickBot="1" x14ac:dyDescent="0.35">
      <c r="A37" s="174"/>
      <c r="B37" s="174"/>
      <c r="C37" s="174"/>
      <c r="D37" s="174"/>
      <c r="E37" s="175"/>
      <c r="F37" s="181" t="s">
        <v>429</v>
      </c>
      <c r="G37" s="182"/>
      <c r="H37" s="182"/>
      <c r="I37" s="182"/>
      <c r="J37" s="183"/>
      <c r="K37" s="158">
        <v>8.1</v>
      </c>
      <c r="L37" s="71"/>
    </row>
    <row r="38" spans="1:12" ht="15" thickTop="1" thickBot="1" x14ac:dyDescent="0.35">
      <c r="A38" s="174"/>
      <c r="B38" s="174"/>
      <c r="C38" s="174"/>
      <c r="D38" s="174"/>
      <c r="E38" s="175"/>
      <c r="F38" s="184" t="s">
        <v>430</v>
      </c>
      <c r="G38" s="185"/>
      <c r="H38" s="185"/>
      <c r="I38" s="185"/>
      <c r="J38" s="186"/>
      <c r="K38" s="71"/>
      <c r="L38" s="71"/>
    </row>
    <row r="39" spans="1:12" ht="15" thickTop="1" thickBot="1" x14ac:dyDescent="0.35">
      <c r="A39" s="174"/>
      <c r="B39" s="174"/>
      <c r="C39" s="174"/>
      <c r="D39" s="174"/>
      <c r="E39" s="175"/>
      <c r="F39" s="178" t="s">
        <v>431</v>
      </c>
      <c r="G39" s="179"/>
      <c r="H39" s="179"/>
      <c r="I39" s="179"/>
      <c r="J39" s="180"/>
      <c r="K39" s="71"/>
      <c r="L39" s="71"/>
    </row>
    <row r="40" spans="1:12" ht="15" thickTop="1" thickBot="1" x14ac:dyDescent="0.35">
      <c r="A40" s="174"/>
      <c r="B40" s="174"/>
      <c r="C40" s="174"/>
      <c r="D40" s="174"/>
      <c r="E40" s="175"/>
      <c r="F40" s="184" t="s">
        <v>433</v>
      </c>
      <c r="G40" s="185"/>
      <c r="H40" s="185"/>
      <c r="I40" s="185"/>
      <c r="J40" s="186"/>
      <c r="K40" s="71">
        <v>8.4</v>
      </c>
      <c r="L40" s="71"/>
    </row>
    <row r="41" spans="1:12" ht="15" thickTop="1" thickBot="1" x14ac:dyDescent="0.35">
      <c r="A41" s="174"/>
      <c r="B41" s="174"/>
      <c r="C41" s="174"/>
      <c r="D41" s="174"/>
      <c r="E41" s="175"/>
      <c r="F41" s="184" t="s">
        <v>432</v>
      </c>
      <c r="G41" s="185"/>
      <c r="H41" s="185"/>
      <c r="I41" s="185"/>
      <c r="J41" s="186"/>
      <c r="K41" s="71">
        <v>7.6</v>
      </c>
      <c r="L41" s="71"/>
    </row>
    <row r="42" spans="1:12" ht="15" thickTop="1" thickBot="1" x14ac:dyDescent="0.35">
      <c r="A42" s="174"/>
      <c r="B42" s="174"/>
      <c r="C42" s="174"/>
      <c r="D42" s="174"/>
      <c r="E42" s="175"/>
      <c r="F42" s="184" t="s">
        <v>434</v>
      </c>
      <c r="G42" s="185"/>
      <c r="H42" s="185"/>
      <c r="I42" s="185"/>
      <c r="J42" s="186"/>
      <c r="K42" s="71">
        <v>9.1</v>
      </c>
      <c r="L42" s="71"/>
    </row>
    <row r="43" spans="1:12" ht="15" thickTop="1" thickBot="1" x14ac:dyDescent="0.35">
      <c r="A43" s="174"/>
      <c r="B43" s="174"/>
      <c r="C43" s="174"/>
      <c r="D43" s="174"/>
      <c r="E43" s="175"/>
      <c r="F43" s="184" t="s">
        <v>435</v>
      </c>
      <c r="G43" s="185"/>
      <c r="H43" s="185"/>
      <c r="I43" s="185"/>
      <c r="J43" s="186"/>
      <c r="K43" s="71">
        <v>8.4</v>
      </c>
      <c r="L43" s="71"/>
    </row>
    <row r="44" spans="1:12" ht="15" thickTop="1" thickBot="1" x14ac:dyDescent="0.35">
      <c r="A44" s="174"/>
      <c r="B44" s="174"/>
      <c r="C44" s="174"/>
      <c r="D44" s="174"/>
      <c r="E44" s="175"/>
      <c r="F44" s="184" t="s">
        <v>436</v>
      </c>
      <c r="G44" s="185"/>
      <c r="H44" s="185"/>
      <c r="I44" s="185"/>
      <c r="J44" s="186"/>
      <c r="K44" s="71">
        <v>8.5</v>
      </c>
      <c r="L44" s="71"/>
    </row>
    <row r="45" spans="1:12" ht="15" thickTop="1" thickBot="1" x14ac:dyDescent="0.35">
      <c r="A45" s="174"/>
      <c r="B45" s="174"/>
      <c r="C45" s="174"/>
      <c r="D45" s="174"/>
      <c r="E45" s="175"/>
      <c r="F45" s="184"/>
      <c r="G45" s="185"/>
      <c r="H45" s="185"/>
      <c r="I45" s="185"/>
      <c r="J45" s="186"/>
      <c r="K45" s="71"/>
      <c r="L45" s="71"/>
    </row>
    <row r="46" spans="1:12" ht="15" thickTop="1" thickBot="1" x14ac:dyDescent="0.35">
      <c r="A46" s="174"/>
      <c r="B46" s="174"/>
      <c r="C46" s="174"/>
      <c r="D46" s="174"/>
      <c r="E46" s="175"/>
      <c r="F46" s="184"/>
      <c r="G46" s="185"/>
      <c r="H46" s="185"/>
      <c r="I46" s="185"/>
      <c r="J46" s="186"/>
      <c r="K46" s="71"/>
      <c r="L46" s="71"/>
    </row>
    <row r="47" spans="1:12" ht="15" thickTop="1" thickBot="1" x14ac:dyDescent="0.35">
      <c r="A47" s="174"/>
      <c r="B47" s="174"/>
      <c r="C47" s="174"/>
      <c r="D47" s="174"/>
      <c r="E47" s="175"/>
      <c r="F47" s="184"/>
      <c r="G47" s="185"/>
      <c r="H47" s="185"/>
      <c r="I47" s="185"/>
      <c r="J47" s="186"/>
      <c r="K47" s="71"/>
      <c r="L47" s="71"/>
    </row>
    <row r="48" spans="1:12" ht="15" thickTop="1" thickBot="1" x14ac:dyDescent="0.35">
      <c r="A48" s="174"/>
      <c r="B48" s="174"/>
      <c r="C48" s="174"/>
      <c r="D48" s="174"/>
      <c r="E48" s="175"/>
      <c r="F48" s="184"/>
      <c r="G48" s="185"/>
      <c r="H48" s="185"/>
      <c r="I48" s="185"/>
      <c r="J48" s="186"/>
      <c r="K48" s="71"/>
      <c r="L48" s="71"/>
    </row>
    <row r="49" spans="1:12" ht="15" thickTop="1" thickBot="1" x14ac:dyDescent="0.35">
      <c r="A49" s="174"/>
      <c r="B49" s="174"/>
      <c r="C49" s="174"/>
      <c r="D49" s="174"/>
      <c r="E49" s="175"/>
      <c r="F49" s="184"/>
      <c r="G49" s="185"/>
      <c r="H49" s="185"/>
      <c r="I49" s="185"/>
      <c r="J49" s="186"/>
      <c r="K49" s="71"/>
      <c r="L49" s="71"/>
    </row>
    <row r="50" spans="1:12" ht="15" thickTop="1" thickBot="1" x14ac:dyDescent="0.35">
      <c r="A50" s="174"/>
      <c r="B50" s="174"/>
      <c r="C50" s="174"/>
      <c r="D50" s="174"/>
      <c r="E50" s="175"/>
      <c r="F50" s="184"/>
      <c r="G50" s="185"/>
      <c r="H50" s="185"/>
      <c r="I50" s="185"/>
      <c r="J50" s="186"/>
      <c r="K50" s="71"/>
      <c r="L50" s="71"/>
    </row>
    <row r="51" spans="1:12" ht="15" thickTop="1" thickBot="1" x14ac:dyDescent="0.35">
      <c r="A51" s="174"/>
      <c r="B51" s="174"/>
      <c r="C51" s="174"/>
      <c r="D51" s="174"/>
      <c r="E51" s="175"/>
      <c r="F51" s="184"/>
      <c r="G51" s="185"/>
      <c r="H51" s="185"/>
      <c r="I51" s="185"/>
      <c r="J51" s="186"/>
      <c r="K51" s="71"/>
      <c r="L51" s="71"/>
    </row>
    <row r="52" spans="1:12" ht="15" thickTop="1" thickBot="1" x14ac:dyDescent="0.35">
      <c r="A52" s="174"/>
      <c r="B52" s="174"/>
      <c r="C52" s="174"/>
      <c r="D52" s="174"/>
      <c r="E52" s="175"/>
      <c r="F52" s="184"/>
      <c r="G52" s="185"/>
      <c r="H52" s="185"/>
      <c r="I52" s="185"/>
      <c r="J52" s="186"/>
      <c r="K52" s="71"/>
      <c r="L52" s="71"/>
    </row>
    <row r="53" spans="1:12" ht="15" thickTop="1" thickBot="1" x14ac:dyDescent="0.35">
      <c r="A53" s="174"/>
      <c r="B53" s="174"/>
      <c r="C53" s="174"/>
      <c r="D53" s="174"/>
      <c r="E53" s="175"/>
      <c r="F53" s="184"/>
      <c r="G53" s="185"/>
      <c r="H53" s="185"/>
      <c r="I53" s="185"/>
      <c r="J53" s="186"/>
      <c r="K53" s="71"/>
      <c r="L53" s="71"/>
    </row>
    <row r="54" spans="1:12" ht="15" thickTop="1" thickBot="1" x14ac:dyDescent="0.35">
      <c r="A54" s="174"/>
      <c r="B54" s="174"/>
      <c r="C54" s="174"/>
      <c r="D54" s="174"/>
      <c r="E54" s="175"/>
      <c r="F54" s="184"/>
      <c r="G54" s="185"/>
      <c r="H54" s="185"/>
      <c r="I54" s="185"/>
      <c r="J54" s="186"/>
      <c r="K54" s="71"/>
      <c r="L54" s="71"/>
    </row>
    <row r="55" spans="1:12" ht="15" thickTop="1" thickBot="1" x14ac:dyDescent="0.35">
      <c r="A55" s="174"/>
      <c r="B55" s="174"/>
      <c r="C55" s="174"/>
      <c r="D55" s="174"/>
      <c r="E55" s="175"/>
      <c r="F55" s="184"/>
      <c r="G55" s="185"/>
      <c r="H55" s="185"/>
      <c r="I55" s="185"/>
      <c r="J55" s="186"/>
      <c r="K55" s="71"/>
      <c r="L55" s="71"/>
    </row>
    <row r="56" spans="1:12" ht="15" thickTop="1" thickBot="1" x14ac:dyDescent="0.35">
      <c r="A56" s="174"/>
      <c r="B56" s="174"/>
      <c r="C56" s="174"/>
      <c r="D56" s="174"/>
      <c r="E56" s="175"/>
      <c r="F56" s="184"/>
      <c r="G56" s="185"/>
      <c r="H56" s="185"/>
      <c r="I56" s="185"/>
      <c r="J56" s="186"/>
      <c r="K56" s="71"/>
      <c r="L56" s="71"/>
    </row>
    <row r="57" spans="1:12" ht="15" thickTop="1" thickBot="1" x14ac:dyDescent="0.35">
      <c r="A57" s="174"/>
      <c r="B57" s="174"/>
      <c r="C57" s="174"/>
      <c r="D57" s="174"/>
      <c r="E57" s="175"/>
      <c r="F57" s="184"/>
      <c r="G57" s="185"/>
      <c r="H57" s="185"/>
      <c r="I57" s="185"/>
      <c r="J57" s="186"/>
      <c r="K57" s="71"/>
      <c r="L57" s="71"/>
    </row>
    <row r="58" spans="1:12" ht="15" thickTop="1" thickBot="1" x14ac:dyDescent="0.35">
      <c r="A58" s="174"/>
      <c r="B58" s="174"/>
      <c r="C58" s="174"/>
      <c r="D58" s="174"/>
      <c r="E58" s="175"/>
      <c r="F58" s="184"/>
      <c r="G58" s="185"/>
      <c r="H58" s="185"/>
      <c r="I58" s="185"/>
      <c r="J58" s="186"/>
      <c r="K58" s="71"/>
      <c r="L58" s="71"/>
    </row>
    <row r="59" spans="1:12" ht="15" thickTop="1" thickBot="1" x14ac:dyDescent="0.35">
      <c r="A59" s="174"/>
      <c r="B59" s="174"/>
      <c r="C59" s="174"/>
      <c r="D59" s="174"/>
      <c r="E59" s="175"/>
      <c r="F59" s="184"/>
      <c r="G59" s="185"/>
      <c r="H59" s="185"/>
      <c r="I59" s="185"/>
      <c r="J59" s="186"/>
      <c r="K59" s="71"/>
      <c r="L59" s="71"/>
    </row>
    <row r="60" spans="1:12" ht="15" thickTop="1" thickBot="1" x14ac:dyDescent="0.35">
      <c r="A60" s="174"/>
      <c r="B60" s="174"/>
      <c r="C60" s="174"/>
      <c r="D60" s="174"/>
      <c r="E60" s="175"/>
      <c r="F60" s="184"/>
      <c r="G60" s="185"/>
      <c r="H60" s="185"/>
      <c r="I60" s="185"/>
      <c r="J60" s="186"/>
      <c r="K60" s="71"/>
      <c r="L60" s="71"/>
    </row>
    <row r="61" spans="1:12" ht="15" thickTop="1" thickBot="1" x14ac:dyDescent="0.35">
      <c r="A61" s="174"/>
      <c r="B61" s="174"/>
      <c r="C61" s="174"/>
      <c r="D61" s="174"/>
      <c r="E61" s="175"/>
      <c r="F61" s="184"/>
      <c r="G61" s="185"/>
      <c r="H61" s="185"/>
      <c r="I61" s="185"/>
      <c r="J61" s="186"/>
      <c r="K61" s="71"/>
      <c r="L61" s="71"/>
    </row>
    <row r="62" spans="1:12" ht="15" thickTop="1" thickBot="1" x14ac:dyDescent="0.35">
      <c r="A62" s="174"/>
      <c r="B62" s="174"/>
      <c r="C62" s="174"/>
      <c r="D62" s="174"/>
      <c r="E62" s="175"/>
      <c r="F62" s="184"/>
      <c r="G62" s="185"/>
      <c r="H62" s="185"/>
      <c r="I62" s="185"/>
      <c r="J62" s="186"/>
      <c r="K62" s="71"/>
      <c r="L62" s="71"/>
    </row>
    <row r="63" spans="1:12" ht="15" thickTop="1" thickBot="1" x14ac:dyDescent="0.35">
      <c r="A63" s="174"/>
      <c r="B63" s="174"/>
      <c r="C63" s="174"/>
      <c r="D63" s="174"/>
      <c r="E63" s="175"/>
      <c r="F63" s="184"/>
      <c r="G63" s="185"/>
      <c r="H63" s="185"/>
      <c r="I63" s="185"/>
      <c r="J63" s="186"/>
      <c r="K63" s="71"/>
      <c r="L63" s="71"/>
    </row>
    <row r="64" spans="1:12" ht="15" thickTop="1" thickBot="1" x14ac:dyDescent="0.35">
      <c r="A64" s="174"/>
      <c r="B64" s="174"/>
      <c r="C64" s="174"/>
      <c r="D64" s="174"/>
      <c r="E64" s="175"/>
      <c r="F64" s="184"/>
      <c r="G64" s="185"/>
      <c r="H64" s="185"/>
      <c r="I64" s="185"/>
      <c r="J64" s="186"/>
      <c r="K64" s="71"/>
      <c r="L64" s="71"/>
    </row>
    <row r="65" spans="1:12" ht="15" thickTop="1" thickBot="1" x14ac:dyDescent="0.35">
      <c r="A65" s="174"/>
      <c r="B65" s="174"/>
      <c r="C65" s="174"/>
      <c r="D65" s="174"/>
      <c r="E65" s="175"/>
      <c r="F65" s="184"/>
      <c r="G65" s="185"/>
      <c r="H65" s="185"/>
      <c r="I65" s="185"/>
      <c r="J65" s="186"/>
      <c r="K65" s="71"/>
      <c r="L65" s="71"/>
    </row>
    <row r="66" spans="1:12" ht="15" thickTop="1" thickBot="1" x14ac:dyDescent="0.35">
      <c r="A66" s="174"/>
      <c r="B66" s="174"/>
      <c r="C66" s="174"/>
      <c r="D66" s="174"/>
      <c r="E66" s="175"/>
      <c r="F66" s="184"/>
      <c r="G66" s="185"/>
      <c r="H66" s="185"/>
      <c r="I66" s="185"/>
      <c r="J66" s="186"/>
      <c r="K66" s="71"/>
      <c r="L66" s="71"/>
    </row>
    <row r="67" spans="1:12" ht="15" thickTop="1" thickBot="1" x14ac:dyDescent="0.35">
      <c r="A67" s="174"/>
      <c r="B67" s="174"/>
      <c r="C67" s="174"/>
      <c r="D67" s="174"/>
      <c r="E67" s="175"/>
      <c r="F67" s="184"/>
      <c r="G67" s="185"/>
      <c r="H67" s="185"/>
      <c r="I67" s="185"/>
      <c r="J67" s="186"/>
      <c r="K67" s="71"/>
      <c r="L67" s="71"/>
    </row>
    <row r="68" spans="1:12" ht="15" thickTop="1" thickBot="1" x14ac:dyDescent="0.35">
      <c r="A68" s="174"/>
      <c r="B68" s="174"/>
      <c r="C68" s="174"/>
      <c r="D68" s="174"/>
      <c r="E68" s="175"/>
      <c r="F68" s="184"/>
      <c r="G68" s="185"/>
      <c r="H68" s="185"/>
      <c r="I68" s="185"/>
      <c r="J68" s="186"/>
      <c r="K68" s="71"/>
      <c r="L68" s="71"/>
    </row>
    <row r="69" spans="1:12" ht="15" thickTop="1" thickBot="1" x14ac:dyDescent="0.35">
      <c r="A69" s="174"/>
      <c r="B69" s="174"/>
      <c r="C69" s="174"/>
      <c r="D69" s="174"/>
      <c r="E69" s="175"/>
      <c r="F69" s="184"/>
      <c r="G69" s="185"/>
      <c r="H69" s="185"/>
      <c r="I69" s="185"/>
      <c r="J69" s="186"/>
      <c r="K69" s="71"/>
      <c r="L69" s="71"/>
    </row>
    <row r="70" spans="1:12" ht="15" thickTop="1" thickBot="1" x14ac:dyDescent="0.35">
      <c r="A70" s="174"/>
      <c r="B70" s="174"/>
      <c r="C70" s="174"/>
      <c r="D70" s="174"/>
      <c r="E70" s="175"/>
      <c r="F70" s="184"/>
      <c r="G70" s="185"/>
      <c r="H70" s="185"/>
      <c r="I70" s="185"/>
      <c r="J70" s="186"/>
      <c r="K70" s="71"/>
      <c r="L70" s="71"/>
    </row>
    <row r="71" spans="1:12" ht="15" thickTop="1" thickBot="1" x14ac:dyDescent="0.35">
      <c r="A71" s="174"/>
      <c r="B71" s="174"/>
      <c r="C71" s="174"/>
      <c r="D71" s="174"/>
      <c r="E71" s="175"/>
      <c r="F71" s="184"/>
      <c r="G71" s="185"/>
      <c r="H71" s="185"/>
      <c r="I71" s="185"/>
      <c r="J71" s="186"/>
      <c r="K71" s="71"/>
      <c r="L71" s="71"/>
    </row>
    <row r="72" spans="1:12" ht="15" thickTop="1" thickBot="1" x14ac:dyDescent="0.35">
      <c r="A72" s="174"/>
      <c r="B72" s="174"/>
      <c r="C72" s="174"/>
      <c r="D72" s="174"/>
      <c r="E72" s="175"/>
      <c r="F72" s="184"/>
      <c r="G72" s="185"/>
      <c r="H72" s="185"/>
      <c r="I72" s="185"/>
      <c r="J72" s="186"/>
      <c r="K72" s="71"/>
      <c r="L72" s="71"/>
    </row>
    <row r="73" spans="1:12" ht="15" thickTop="1" thickBot="1" x14ac:dyDescent="0.35">
      <c r="A73" s="174"/>
      <c r="B73" s="174"/>
      <c r="C73" s="174"/>
      <c r="D73" s="174"/>
      <c r="E73" s="175"/>
      <c r="F73" s="184"/>
      <c r="G73" s="185"/>
      <c r="H73" s="185"/>
      <c r="I73" s="185"/>
      <c r="J73" s="186"/>
      <c r="K73" s="71"/>
      <c r="L73" s="71"/>
    </row>
    <row r="74" spans="1:12" ht="15" thickTop="1" thickBot="1" x14ac:dyDescent="0.35">
      <c r="A74" s="174"/>
      <c r="B74" s="174"/>
      <c r="C74" s="174"/>
      <c r="D74" s="174"/>
      <c r="E74" s="175"/>
      <c r="F74" s="184"/>
      <c r="G74" s="185"/>
      <c r="H74" s="185"/>
      <c r="I74" s="185"/>
      <c r="J74" s="186"/>
      <c r="K74" s="71"/>
      <c r="L74" s="71"/>
    </row>
    <row r="75" spans="1:12" ht="15" thickTop="1" thickBot="1" x14ac:dyDescent="0.35">
      <c r="A75" s="174"/>
      <c r="B75" s="174"/>
      <c r="C75" s="174"/>
      <c r="D75" s="174"/>
      <c r="E75" s="175"/>
      <c r="F75" s="184"/>
      <c r="G75" s="185"/>
      <c r="H75" s="185"/>
      <c r="I75" s="185"/>
      <c r="J75" s="186"/>
      <c r="K75" s="71"/>
      <c r="L75" s="71"/>
    </row>
    <row r="76" spans="1:12" ht="15" thickTop="1" thickBot="1" x14ac:dyDescent="0.35">
      <c r="A76" s="174"/>
      <c r="B76" s="174"/>
      <c r="C76" s="174"/>
      <c r="D76" s="174"/>
      <c r="E76" s="175"/>
      <c r="F76" s="184"/>
      <c r="G76" s="185"/>
      <c r="H76" s="185"/>
      <c r="I76" s="185"/>
      <c r="J76" s="186"/>
      <c r="K76" s="71"/>
      <c r="L76" s="71"/>
    </row>
    <row r="77" spans="1:12" ht="15" thickTop="1" thickBot="1" x14ac:dyDescent="0.35">
      <c r="A77" s="174"/>
      <c r="B77" s="174"/>
      <c r="C77" s="174"/>
      <c r="D77" s="174"/>
      <c r="E77" s="175"/>
      <c r="F77" s="184"/>
      <c r="G77" s="185"/>
      <c r="H77" s="185"/>
      <c r="I77" s="185"/>
      <c r="J77" s="186"/>
      <c r="K77" s="71"/>
      <c r="L77" s="71"/>
    </row>
    <row r="78" spans="1:12" ht="15" thickTop="1" thickBot="1" x14ac:dyDescent="0.35">
      <c r="A78" s="174"/>
      <c r="B78" s="174"/>
      <c r="C78" s="174"/>
      <c r="D78" s="174"/>
      <c r="E78" s="175"/>
      <c r="F78" s="184"/>
      <c r="G78" s="185"/>
      <c r="H78" s="185"/>
      <c r="I78" s="185"/>
      <c r="J78" s="186"/>
      <c r="K78" s="71"/>
      <c r="L78" s="71"/>
    </row>
    <row r="79" spans="1:12" ht="15" thickTop="1" thickBot="1" x14ac:dyDescent="0.35">
      <c r="A79" s="174"/>
      <c r="B79" s="174"/>
      <c r="C79" s="174"/>
      <c r="D79" s="174"/>
      <c r="E79" s="175"/>
      <c r="F79" s="184"/>
      <c r="G79" s="185"/>
      <c r="H79" s="185"/>
      <c r="I79" s="185"/>
      <c r="J79" s="186"/>
      <c r="K79" s="71"/>
      <c r="L79" s="71"/>
    </row>
    <row r="80" spans="1:12" ht="15" thickTop="1" thickBot="1" x14ac:dyDescent="0.35">
      <c r="A80" s="174"/>
      <c r="B80" s="174"/>
      <c r="C80" s="174"/>
      <c r="D80" s="174"/>
      <c r="E80" s="175"/>
      <c r="F80" s="184"/>
      <c r="G80" s="185"/>
      <c r="H80" s="185"/>
      <c r="I80" s="185"/>
      <c r="J80" s="186"/>
      <c r="K80" s="71"/>
      <c r="L80" s="71"/>
    </row>
    <row r="81" spans="1:12" ht="15" thickTop="1" thickBot="1" x14ac:dyDescent="0.35">
      <c r="A81" s="174"/>
      <c r="B81" s="174"/>
      <c r="C81" s="174"/>
      <c r="D81" s="174"/>
      <c r="E81" s="175"/>
      <c r="F81" s="184"/>
      <c r="G81" s="185"/>
      <c r="H81" s="185"/>
      <c r="I81" s="185"/>
      <c r="J81" s="186"/>
      <c r="K81" s="71"/>
      <c r="L81" s="71"/>
    </row>
    <row r="82" spans="1:12" ht="15" thickTop="1" thickBot="1" x14ac:dyDescent="0.35">
      <c r="A82" s="174"/>
      <c r="B82" s="174"/>
      <c r="C82" s="174"/>
      <c r="D82" s="174"/>
      <c r="E82" s="175"/>
      <c r="F82" s="184"/>
      <c r="G82" s="185"/>
      <c r="H82" s="185"/>
      <c r="I82" s="185"/>
      <c r="J82" s="186"/>
      <c r="K82" s="71"/>
      <c r="L82" s="71"/>
    </row>
    <row r="83" spans="1:12" ht="15" thickTop="1" thickBot="1" x14ac:dyDescent="0.35">
      <c r="A83" s="174"/>
      <c r="B83" s="174"/>
      <c r="C83" s="174"/>
      <c r="D83" s="174"/>
      <c r="E83" s="175"/>
      <c r="F83" s="184"/>
      <c r="G83" s="185"/>
      <c r="H83" s="185"/>
      <c r="I83" s="185"/>
      <c r="J83" s="186"/>
      <c r="K83" s="71"/>
      <c r="L83" s="71"/>
    </row>
    <row r="84" spans="1:12" ht="15" thickTop="1" thickBot="1" x14ac:dyDescent="0.35">
      <c r="A84" s="174"/>
      <c r="B84" s="174"/>
      <c r="C84" s="174"/>
      <c r="D84" s="174"/>
      <c r="E84" s="175"/>
      <c r="F84" s="184"/>
      <c r="G84" s="185"/>
      <c r="H84" s="185"/>
      <c r="I84" s="185"/>
      <c r="J84" s="186"/>
      <c r="K84" s="71"/>
      <c r="L84" s="71"/>
    </row>
    <row r="85" spans="1:12" ht="15" thickTop="1" thickBot="1" x14ac:dyDescent="0.35">
      <c r="A85" s="174"/>
      <c r="B85" s="174"/>
      <c r="C85" s="174"/>
      <c r="D85" s="174"/>
      <c r="E85" s="175"/>
      <c r="F85" s="184"/>
      <c r="G85" s="185"/>
      <c r="H85" s="185"/>
      <c r="I85" s="185"/>
      <c r="J85" s="186"/>
      <c r="K85" s="71"/>
      <c r="L85" s="71"/>
    </row>
    <row r="86" spans="1:12" ht="15" thickTop="1" thickBot="1" x14ac:dyDescent="0.35">
      <c r="A86" s="174"/>
      <c r="B86" s="174"/>
      <c r="C86" s="174"/>
      <c r="D86" s="174"/>
      <c r="E86" s="175"/>
      <c r="F86" s="184"/>
      <c r="G86" s="185"/>
      <c r="H86" s="185"/>
      <c r="I86" s="185"/>
      <c r="J86" s="186"/>
      <c r="K86" s="71"/>
      <c r="L86" s="71"/>
    </row>
    <row r="87" spans="1:12" ht="15" thickTop="1" thickBot="1" x14ac:dyDescent="0.35">
      <c r="A87" s="174"/>
      <c r="B87" s="174"/>
      <c r="C87" s="174"/>
      <c r="D87" s="174"/>
      <c r="E87" s="175"/>
      <c r="F87" s="184"/>
      <c r="G87" s="185"/>
      <c r="H87" s="185"/>
      <c r="I87" s="185"/>
      <c r="J87" s="186"/>
      <c r="K87" s="71"/>
      <c r="L87" s="71"/>
    </row>
    <row r="88" spans="1:12" ht="15" thickTop="1" thickBot="1" x14ac:dyDescent="0.35">
      <c r="A88" s="174"/>
      <c r="B88" s="174"/>
      <c r="C88" s="174"/>
      <c r="D88" s="174"/>
      <c r="E88" s="175"/>
      <c r="F88" s="184"/>
      <c r="G88" s="185"/>
      <c r="H88" s="185"/>
      <c r="I88" s="185"/>
      <c r="J88" s="186"/>
      <c r="K88" s="71"/>
      <c r="L88" s="71"/>
    </row>
    <row r="89" spans="1:12" ht="15" thickTop="1" thickBot="1" x14ac:dyDescent="0.35">
      <c r="A89" s="174"/>
      <c r="B89" s="174"/>
      <c r="C89" s="174"/>
      <c r="D89" s="174"/>
      <c r="E89" s="175"/>
      <c r="F89" s="184"/>
      <c r="G89" s="185"/>
      <c r="H89" s="185"/>
      <c r="I89" s="185"/>
      <c r="J89" s="186"/>
      <c r="K89" s="71"/>
      <c r="L89" s="71"/>
    </row>
    <row r="90" spans="1:12" ht="15" thickTop="1" thickBot="1" x14ac:dyDescent="0.35">
      <c r="A90" s="174"/>
      <c r="B90" s="174"/>
      <c r="C90" s="174"/>
      <c r="D90" s="174"/>
      <c r="E90" s="175"/>
      <c r="F90" s="184"/>
      <c r="G90" s="185"/>
      <c r="H90" s="185"/>
      <c r="I90" s="185"/>
      <c r="J90" s="186"/>
      <c r="K90" s="71"/>
      <c r="L90" s="71"/>
    </row>
    <row r="91" spans="1:12" ht="15" thickTop="1" thickBot="1" x14ac:dyDescent="0.35">
      <c r="A91" s="174"/>
      <c r="B91" s="174"/>
      <c r="C91" s="174"/>
      <c r="D91" s="174"/>
      <c r="E91" s="175"/>
      <c r="F91" s="184"/>
      <c r="G91" s="185"/>
      <c r="H91" s="185"/>
      <c r="I91" s="185"/>
      <c r="J91" s="186"/>
      <c r="K91" s="71"/>
      <c r="L91" s="71"/>
    </row>
    <row r="92" spans="1:12" ht="15" thickTop="1" thickBot="1" x14ac:dyDescent="0.35">
      <c r="A92" s="174"/>
      <c r="B92" s="174"/>
      <c r="C92" s="174"/>
      <c r="D92" s="174"/>
      <c r="E92" s="175"/>
      <c r="F92" s="184"/>
      <c r="G92" s="185"/>
      <c r="H92" s="185"/>
      <c r="I92" s="185"/>
      <c r="J92" s="186"/>
      <c r="K92" s="71"/>
      <c r="L92" s="71"/>
    </row>
    <row r="93" spans="1:12" ht="15" thickTop="1" thickBot="1" x14ac:dyDescent="0.35">
      <c r="A93" s="174"/>
      <c r="B93" s="174"/>
      <c r="C93" s="174"/>
      <c r="D93" s="174"/>
      <c r="E93" s="175"/>
      <c r="F93" s="184"/>
      <c r="G93" s="185"/>
      <c r="H93" s="185"/>
      <c r="I93" s="185"/>
      <c r="J93" s="186"/>
      <c r="K93" s="71"/>
      <c r="L93" s="71"/>
    </row>
    <row r="94" spans="1:12" ht="15" thickTop="1" thickBot="1" x14ac:dyDescent="0.35">
      <c r="A94" s="174"/>
      <c r="B94" s="174"/>
      <c r="C94" s="174"/>
      <c r="D94" s="174"/>
      <c r="E94" s="175"/>
      <c r="F94" s="184"/>
      <c r="G94" s="185"/>
      <c r="H94" s="185"/>
      <c r="I94" s="185"/>
      <c r="J94" s="186"/>
      <c r="K94" s="71"/>
      <c r="L94" s="71"/>
    </row>
    <row r="95" spans="1:12" ht="15" thickTop="1" thickBot="1" x14ac:dyDescent="0.35">
      <c r="A95" s="174"/>
      <c r="B95" s="174"/>
      <c r="C95" s="174"/>
      <c r="D95" s="174"/>
      <c r="E95" s="175"/>
      <c r="F95" s="184"/>
      <c r="G95" s="185"/>
      <c r="H95" s="185"/>
      <c r="I95" s="185"/>
      <c r="J95" s="186"/>
      <c r="K95" s="71"/>
      <c r="L95" s="71"/>
    </row>
    <row r="96" spans="1:12" ht="15" thickTop="1" thickBot="1" x14ac:dyDescent="0.35">
      <c r="A96" s="174"/>
      <c r="B96" s="174"/>
      <c r="C96" s="174"/>
      <c r="D96" s="174"/>
      <c r="E96" s="175"/>
      <c r="F96" s="184"/>
      <c r="G96" s="185"/>
      <c r="H96" s="185"/>
      <c r="I96" s="185"/>
      <c r="J96" s="186"/>
      <c r="K96" s="71"/>
      <c r="L96" s="71"/>
    </row>
    <row r="97" spans="1:12" ht="15" thickTop="1" thickBot="1" x14ac:dyDescent="0.35">
      <c r="A97" s="174"/>
      <c r="B97" s="174"/>
      <c r="C97" s="174"/>
      <c r="D97" s="174"/>
      <c r="E97" s="175"/>
      <c r="F97" s="184"/>
      <c r="G97" s="185"/>
      <c r="H97" s="185"/>
      <c r="I97" s="185"/>
      <c r="J97" s="186"/>
      <c r="K97" s="71"/>
      <c r="L97" s="71"/>
    </row>
    <row r="98" spans="1:12" ht="15" thickTop="1" thickBot="1" x14ac:dyDescent="0.35">
      <c r="A98" s="174"/>
      <c r="B98" s="174"/>
      <c r="C98" s="174"/>
      <c r="D98" s="174"/>
      <c r="E98" s="175"/>
      <c r="F98" s="184"/>
      <c r="G98" s="185"/>
      <c r="H98" s="185"/>
      <c r="I98" s="185"/>
      <c r="J98" s="186"/>
      <c r="K98" s="71"/>
      <c r="L98" s="71"/>
    </row>
    <row r="99" spans="1:12" ht="15" thickTop="1" thickBot="1" x14ac:dyDescent="0.35">
      <c r="A99" s="174"/>
      <c r="B99" s="174"/>
      <c r="C99" s="174"/>
      <c r="D99" s="174"/>
      <c r="E99" s="175"/>
      <c r="F99" s="184"/>
      <c r="G99" s="185"/>
      <c r="H99" s="185"/>
      <c r="I99" s="185"/>
      <c r="J99" s="186"/>
      <c r="K99" s="71"/>
      <c r="L99" s="71"/>
    </row>
    <row r="100" spans="1:12" ht="15" thickTop="1" thickBot="1" x14ac:dyDescent="0.35">
      <c r="A100" s="174"/>
      <c r="B100" s="174"/>
      <c r="C100" s="174"/>
      <c r="D100" s="174"/>
      <c r="E100" s="175"/>
      <c r="F100" s="184"/>
      <c r="G100" s="185"/>
      <c r="H100" s="185"/>
      <c r="I100" s="185"/>
      <c r="J100" s="186"/>
      <c r="K100" s="71"/>
      <c r="L100" s="71"/>
    </row>
    <row r="101" spans="1:12" ht="15" thickTop="1" thickBot="1" x14ac:dyDescent="0.35">
      <c r="A101" s="174"/>
      <c r="B101" s="174"/>
      <c r="C101" s="174"/>
      <c r="D101" s="174"/>
      <c r="E101" s="175"/>
      <c r="F101" s="184"/>
      <c r="G101" s="185"/>
      <c r="H101" s="185"/>
      <c r="I101" s="185"/>
      <c r="J101" s="186"/>
      <c r="K101" s="71"/>
      <c r="L101" s="71"/>
    </row>
    <row r="102" spans="1:12" ht="15" thickTop="1" thickBot="1" x14ac:dyDescent="0.35">
      <c r="A102" s="174"/>
      <c r="B102" s="174"/>
      <c r="C102" s="174"/>
      <c r="D102" s="174"/>
      <c r="E102" s="175"/>
      <c r="F102" s="184"/>
      <c r="G102" s="185"/>
      <c r="H102" s="185"/>
      <c r="I102" s="185"/>
      <c r="J102" s="186"/>
      <c r="K102" s="71"/>
      <c r="L102" s="71"/>
    </row>
    <row r="103" spans="1:12" ht="15" thickTop="1" thickBot="1" x14ac:dyDescent="0.35">
      <c r="A103" s="174"/>
      <c r="B103" s="174"/>
      <c r="C103" s="174"/>
      <c r="D103" s="174"/>
      <c r="E103" s="175"/>
      <c r="F103" s="184"/>
      <c r="G103" s="185"/>
      <c r="H103" s="185"/>
      <c r="I103" s="185"/>
      <c r="J103" s="186"/>
      <c r="K103" s="71"/>
      <c r="L103" s="71"/>
    </row>
    <row r="104" spans="1:12" ht="15" thickTop="1" thickBot="1" x14ac:dyDescent="0.35">
      <c r="A104" s="174"/>
      <c r="B104" s="174"/>
      <c r="C104" s="174"/>
      <c r="D104" s="174"/>
      <c r="E104" s="175"/>
      <c r="F104" s="184"/>
      <c r="G104" s="185"/>
      <c r="H104" s="185"/>
      <c r="I104" s="185"/>
      <c r="J104" s="186"/>
      <c r="K104" s="71"/>
      <c r="L104" s="71"/>
    </row>
    <row r="105" spans="1:12" ht="15" thickTop="1" thickBot="1" x14ac:dyDescent="0.35">
      <c r="A105" s="174"/>
      <c r="B105" s="174"/>
      <c r="C105" s="174"/>
      <c r="D105" s="174"/>
      <c r="E105" s="175"/>
      <c r="F105" s="184"/>
      <c r="G105" s="185"/>
      <c r="H105" s="185"/>
      <c r="I105" s="185"/>
      <c r="J105" s="186"/>
      <c r="K105" s="71"/>
      <c r="L105" s="71"/>
    </row>
    <row r="106" spans="1:12" ht="15" thickTop="1" thickBot="1" x14ac:dyDescent="0.35">
      <c r="A106" s="174"/>
      <c r="B106" s="174"/>
      <c r="C106" s="174"/>
      <c r="D106" s="174"/>
      <c r="E106" s="175"/>
      <c r="F106" s="184"/>
      <c r="G106" s="185"/>
      <c r="H106" s="185"/>
      <c r="I106" s="185"/>
      <c r="J106" s="186"/>
      <c r="K106" s="71"/>
      <c r="L106" s="71"/>
    </row>
    <row r="107" spans="1:12" ht="15" thickTop="1" thickBot="1" x14ac:dyDescent="0.35">
      <c r="A107" s="174"/>
      <c r="B107" s="174"/>
      <c r="C107" s="174"/>
      <c r="D107" s="174"/>
      <c r="E107" s="175"/>
      <c r="F107" s="184"/>
      <c r="G107" s="185"/>
      <c r="H107" s="185"/>
      <c r="I107" s="185"/>
      <c r="J107" s="186"/>
      <c r="K107" s="71"/>
      <c r="L107" s="71"/>
    </row>
    <row r="108" spans="1:12" ht="15" thickTop="1" thickBot="1" x14ac:dyDescent="0.35">
      <c r="A108" s="174"/>
      <c r="B108" s="174"/>
      <c r="C108" s="174"/>
      <c r="D108" s="174"/>
      <c r="E108" s="175"/>
      <c r="F108" s="184"/>
      <c r="G108" s="185"/>
      <c r="H108" s="185"/>
      <c r="I108" s="185"/>
      <c r="J108" s="186"/>
      <c r="K108" s="71"/>
      <c r="L108" s="71"/>
    </row>
    <row r="109" spans="1:12" ht="15" thickTop="1" thickBot="1" x14ac:dyDescent="0.35">
      <c r="A109" s="174"/>
      <c r="B109" s="174"/>
      <c r="C109" s="174"/>
      <c r="D109" s="174"/>
      <c r="E109" s="175"/>
      <c r="F109" s="184"/>
      <c r="G109" s="185"/>
      <c r="H109" s="185"/>
      <c r="I109" s="185"/>
      <c r="J109" s="186"/>
      <c r="K109" s="71"/>
      <c r="L109" s="71"/>
    </row>
    <row r="110" spans="1:12" ht="15" thickTop="1" thickBot="1" x14ac:dyDescent="0.35">
      <c r="A110" s="174"/>
      <c r="B110" s="174"/>
      <c r="C110" s="174"/>
      <c r="D110" s="174"/>
      <c r="E110" s="175"/>
      <c r="F110" s="184"/>
      <c r="G110" s="185"/>
      <c r="H110" s="185"/>
      <c r="I110" s="185"/>
      <c r="J110" s="186"/>
      <c r="K110" s="71"/>
      <c r="L110" s="71"/>
    </row>
    <row r="111" spans="1:12" ht="15" thickTop="1" thickBot="1" x14ac:dyDescent="0.35">
      <c r="A111" s="174"/>
      <c r="B111" s="174"/>
      <c r="C111" s="174"/>
      <c r="D111" s="174"/>
      <c r="E111" s="175"/>
      <c r="F111" s="184"/>
      <c r="G111" s="185"/>
      <c r="H111" s="185"/>
      <c r="I111" s="185"/>
      <c r="J111" s="186"/>
      <c r="K111" s="71"/>
      <c r="L111" s="71"/>
    </row>
    <row r="112" spans="1:12" ht="15" thickTop="1" thickBot="1" x14ac:dyDescent="0.35">
      <c r="A112" s="174"/>
      <c r="B112" s="174"/>
      <c r="C112" s="174"/>
      <c r="D112" s="174"/>
      <c r="E112" s="175"/>
      <c r="F112" s="184"/>
      <c r="G112" s="185"/>
      <c r="H112" s="185"/>
      <c r="I112" s="185"/>
      <c r="J112" s="186"/>
      <c r="K112" s="71"/>
      <c r="L112" s="71"/>
    </row>
    <row r="113" spans="1:12" ht="15" thickTop="1" thickBot="1" x14ac:dyDescent="0.35">
      <c r="A113" s="174"/>
      <c r="B113" s="174"/>
      <c r="C113" s="174"/>
      <c r="D113" s="174"/>
      <c r="E113" s="175"/>
      <c r="F113" s="184"/>
      <c r="G113" s="185"/>
      <c r="H113" s="185"/>
      <c r="I113" s="185"/>
      <c r="J113" s="186"/>
      <c r="K113" s="71"/>
      <c r="L113" s="71"/>
    </row>
    <row r="114" spans="1:12" ht="15" thickTop="1" thickBot="1" x14ac:dyDescent="0.35">
      <c r="A114" s="174"/>
      <c r="B114" s="174"/>
      <c r="C114" s="174"/>
      <c r="D114" s="174"/>
      <c r="E114" s="175"/>
      <c r="F114" s="184"/>
      <c r="G114" s="185"/>
      <c r="H114" s="185"/>
      <c r="I114" s="185"/>
      <c r="J114" s="186"/>
      <c r="K114" s="71"/>
      <c r="L114" s="71"/>
    </row>
    <row r="115" spans="1:12" ht="15" thickTop="1" thickBot="1" x14ac:dyDescent="0.35">
      <c r="A115" s="174"/>
      <c r="B115" s="174"/>
      <c r="C115" s="174"/>
      <c r="D115" s="174"/>
      <c r="E115" s="175"/>
      <c r="F115" s="184"/>
      <c r="G115" s="185"/>
      <c r="H115" s="185"/>
      <c r="I115" s="185"/>
      <c r="J115" s="186"/>
      <c r="K115" s="71"/>
      <c r="L115" s="71"/>
    </row>
    <row r="116" spans="1:12" ht="15" thickTop="1" thickBot="1" x14ac:dyDescent="0.35">
      <c r="A116" s="174"/>
      <c r="B116" s="174"/>
      <c r="C116" s="174"/>
      <c r="D116" s="174"/>
      <c r="E116" s="175"/>
      <c r="F116" s="184"/>
      <c r="G116" s="185"/>
      <c r="H116" s="185"/>
      <c r="I116" s="185"/>
      <c r="J116" s="186"/>
      <c r="K116" s="71"/>
      <c r="L116" s="71"/>
    </row>
    <row r="117" spans="1:12" ht="15" thickTop="1" thickBot="1" x14ac:dyDescent="0.35">
      <c r="A117" s="174"/>
      <c r="B117" s="174"/>
      <c r="C117" s="174"/>
      <c r="D117" s="174"/>
      <c r="E117" s="175"/>
      <c r="F117" s="184"/>
      <c r="G117" s="185"/>
      <c r="H117" s="185"/>
      <c r="I117" s="185"/>
      <c r="J117" s="186"/>
      <c r="K117" s="71"/>
      <c r="L117" s="71"/>
    </row>
    <row r="118" spans="1:12" ht="15" thickTop="1" thickBot="1" x14ac:dyDescent="0.35">
      <c r="A118" s="174"/>
      <c r="B118" s="174"/>
      <c r="C118" s="174"/>
      <c r="D118" s="174"/>
      <c r="E118" s="175"/>
      <c r="F118" s="184"/>
      <c r="G118" s="185"/>
      <c r="H118" s="185"/>
      <c r="I118" s="185"/>
      <c r="J118" s="186"/>
      <c r="K118" s="71"/>
      <c r="L118" s="71"/>
    </row>
    <row r="119" spans="1:12" ht="15" thickTop="1" thickBot="1" x14ac:dyDescent="0.35">
      <c r="A119" s="174"/>
      <c r="B119" s="174"/>
      <c r="C119" s="174"/>
      <c r="D119" s="174"/>
      <c r="E119" s="175"/>
      <c r="F119" s="184"/>
      <c r="G119" s="185"/>
      <c r="H119" s="185"/>
      <c r="I119" s="185"/>
      <c r="J119" s="186"/>
      <c r="K119" s="71"/>
      <c r="L119" s="71"/>
    </row>
    <row r="120" spans="1:12" ht="15" thickTop="1" thickBot="1" x14ac:dyDescent="0.35">
      <c r="A120" s="174"/>
      <c r="B120" s="174"/>
      <c r="C120" s="174"/>
      <c r="D120" s="174"/>
      <c r="E120" s="175"/>
      <c r="F120" s="184"/>
      <c r="G120" s="185"/>
      <c r="H120" s="185"/>
      <c r="I120" s="185"/>
      <c r="J120" s="186"/>
      <c r="K120" s="71"/>
      <c r="L120" s="71"/>
    </row>
    <row r="121" spans="1:12" ht="15" thickTop="1" thickBot="1" x14ac:dyDescent="0.35">
      <c r="A121" s="174"/>
      <c r="B121" s="174"/>
      <c r="C121" s="174"/>
      <c r="D121" s="174"/>
      <c r="E121" s="175"/>
      <c r="F121" s="184"/>
      <c r="G121" s="185"/>
      <c r="H121" s="185"/>
      <c r="I121" s="185"/>
      <c r="J121" s="186"/>
      <c r="K121" s="71"/>
      <c r="L121" s="71"/>
    </row>
    <row r="122" spans="1:12" ht="15" thickTop="1" thickBot="1" x14ac:dyDescent="0.35">
      <c r="A122" s="174"/>
      <c r="B122" s="174"/>
      <c r="C122" s="174"/>
      <c r="D122" s="174"/>
      <c r="E122" s="175"/>
      <c r="F122" s="184"/>
      <c r="G122" s="185"/>
      <c r="H122" s="185"/>
      <c r="I122" s="185"/>
      <c r="J122" s="186"/>
      <c r="K122" s="71"/>
      <c r="L122" s="71"/>
    </row>
    <row r="123" spans="1:12" ht="15" thickTop="1" thickBot="1" x14ac:dyDescent="0.35">
      <c r="A123" s="174"/>
      <c r="B123" s="174"/>
      <c r="C123" s="174"/>
      <c r="D123" s="174"/>
      <c r="E123" s="175"/>
      <c r="F123" s="184"/>
      <c r="G123" s="185"/>
      <c r="H123" s="185"/>
      <c r="I123" s="185"/>
      <c r="J123" s="186"/>
      <c r="K123" s="71"/>
      <c r="L123" s="71"/>
    </row>
    <row r="124" spans="1:12" ht="15" thickTop="1" thickBot="1" x14ac:dyDescent="0.35">
      <c r="A124" s="174"/>
      <c r="B124" s="174"/>
      <c r="C124" s="174"/>
      <c r="D124" s="174"/>
      <c r="E124" s="175"/>
      <c r="F124" s="184"/>
      <c r="G124" s="185"/>
      <c r="H124" s="185"/>
      <c r="I124" s="185"/>
      <c r="J124" s="186"/>
      <c r="K124" s="71"/>
      <c r="L124" s="71"/>
    </row>
    <row r="125" spans="1:12" ht="15" thickTop="1" thickBot="1" x14ac:dyDescent="0.35">
      <c r="A125" s="174"/>
      <c r="B125" s="174"/>
      <c r="C125" s="174"/>
      <c r="D125" s="174"/>
      <c r="E125" s="175"/>
      <c r="F125" s="184"/>
      <c r="G125" s="185"/>
      <c r="H125" s="185"/>
      <c r="I125" s="185"/>
      <c r="J125" s="186"/>
      <c r="K125" s="71"/>
      <c r="L125" s="71"/>
    </row>
    <row r="126" spans="1:12" ht="15" thickTop="1" thickBot="1" x14ac:dyDescent="0.35">
      <c r="A126" s="174"/>
      <c r="B126" s="174"/>
      <c r="C126" s="174"/>
      <c r="D126" s="174"/>
      <c r="E126" s="175"/>
      <c r="F126" s="184"/>
      <c r="G126" s="185"/>
      <c r="H126" s="185"/>
      <c r="I126" s="185"/>
      <c r="J126" s="186"/>
      <c r="K126" s="71"/>
      <c r="L126" s="71"/>
    </row>
    <row r="127" spans="1:12" ht="15" thickTop="1" thickBot="1" x14ac:dyDescent="0.35">
      <c r="A127" s="174"/>
      <c r="B127" s="174"/>
      <c r="C127" s="174"/>
      <c r="D127" s="174"/>
      <c r="E127" s="175"/>
      <c r="F127" s="184"/>
      <c r="G127" s="185"/>
      <c r="H127" s="185"/>
      <c r="I127" s="185"/>
      <c r="J127" s="186"/>
      <c r="K127" s="71"/>
      <c r="L127" s="71"/>
    </row>
    <row r="128" spans="1:12" ht="15" thickTop="1" thickBot="1" x14ac:dyDescent="0.35">
      <c r="A128" s="174"/>
      <c r="B128" s="174"/>
      <c r="C128" s="174"/>
      <c r="D128" s="174"/>
      <c r="E128" s="175"/>
      <c r="F128" s="184"/>
      <c r="G128" s="185"/>
      <c r="H128" s="185"/>
      <c r="I128" s="185"/>
      <c r="J128" s="186"/>
      <c r="K128" s="71"/>
      <c r="L128" s="71"/>
    </row>
    <row r="129" spans="1:12" ht="15" thickTop="1" thickBot="1" x14ac:dyDescent="0.35">
      <c r="A129" s="174"/>
      <c r="B129" s="174"/>
      <c r="C129" s="174"/>
      <c r="D129" s="174"/>
      <c r="E129" s="175"/>
      <c r="F129" s="184"/>
      <c r="G129" s="185"/>
      <c r="H129" s="185"/>
      <c r="I129" s="185"/>
      <c r="J129" s="186"/>
      <c r="K129" s="71"/>
      <c r="L129" s="71"/>
    </row>
    <row r="130" spans="1:12" ht="15" thickTop="1" thickBot="1" x14ac:dyDescent="0.35">
      <c r="A130" s="174"/>
      <c r="B130" s="174"/>
      <c r="C130" s="174"/>
      <c r="D130" s="174"/>
      <c r="E130" s="175"/>
      <c r="F130" s="184"/>
      <c r="G130" s="185"/>
      <c r="H130" s="185"/>
      <c r="I130" s="185"/>
      <c r="J130" s="186"/>
      <c r="K130" s="71"/>
      <c r="L130" s="71"/>
    </row>
    <row r="131" spans="1:12" ht="15" thickTop="1" thickBot="1" x14ac:dyDescent="0.35">
      <c r="A131" s="174"/>
      <c r="B131" s="174"/>
      <c r="C131" s="174"/>
      <c r="D131" s="174"/>
      <c r="E131" s="175"/>
      <c r="F131" s="184"/>
      <c r="G131" s="185"/>
      <c r="H131" s="185"/>
      <c r="I131" s="185"/>
      <c r="J131" s="186"/>
      <c r="K131" s="71"/>
      <c r="L131" s="71"/>
    </row>
    <row r="132" spans="1:12" ht="15" thickTop="1" thickBot="1" x14ac:dyDescent="0.35">
      <c r="A132" s="174"/>
      <c r="B132" s="174"/>
      <c r="C132" s="174"/>
      <c r="D132" s="174"/>
      <c r="E132" s="175"/>
      <c r="F132" s="184"/>
      <c r="G132" s="185"/>
      <c r="H132" s="185"/>
      <c r="I132" s="185"/>
      <c r="J132" s="186"/>
      <c r="K132" s="71"/>
      <c r="L132" s="71"/>
    </row>
    <row r="133" spans="1:12" ht="15" thickTop="1" thickBot="1" x14ac:dyDescent="0.35">
      <c r="A133" s="174"/>
      <c r="B133" s="174"/>
      <c r="C133" s="174"/>
      <c r="D133" s="174"/>
      <c r="E133" s="175"/>
      <c r="F133" s="184"/>
      <c r="G133" s="185"/>
      <c r="H133" s="185"/>
      <c r="I133" s="185"/>
      <c r="J133" s="186"/>
      <c r="K133" s="71"/>
      <c r="L133" s="71"/>
    </row>
    <row r="134" spans="1:12" ht="15" thickTop="1" thickBot="1" x14ac:dyDescent="0.35">
      <c r="A134" s="174"/>
      <c r="B134" s="174"/>
      <c r="C134" s="174"/>
      <c r="D134" s="174"/>
      <c r="E134" s="175"/>
      <c r="F134" s="184"/>
      <c r="G134" s="185"/>
      <c r="H134" s="185"/>
      <c r="I134" s="185"/>
      <c r="J134" s="186"/>
      <c r="K134" s="71"/>
      <c r="L134" s="71"/>
    </row>
    <row r="135" spans="1:12" ht="15" thickTop="1" thickBot="1" x14ac:dyDescent="0.35">
      <c r="A135" s="174"/>
      <c r="B135" s="174"/>
      <c r="C135" s="174"/>
      <c r="D135" s="174"/>
      <c r="E135" s="175"/>
      <c r="F135" s="184"/>
      <c r="G135" s="185"/>
      <c r="H135" s="185"/>
      <c r="I135" s="185"/>
      <c r="J135" s="186"/>
      <c r="K135" s="71"/>
      <c r="L135" s="71"/>
    </row>
    <row r="136" spans="1:12" ht="15" thickTop="1" thickBot="1" x14ac:dyDescent="0.35">
      <c r="A136" s="174"/>
      <c r="B136" s="174"/>
      <c r="C136" s="174"/>
      <c r="D136" s="174"/>
      <c r="E136" s="175"/>
      <c r="F136" s="184"/>
      <c r="G136" s="185"/>
      <c r="H136" s="185"/>
      <c r="I136" s="185"/>
      <c r="J136" s="186"/>
      <c r="K136" s="71"/>
      <c r="L136" s="71"/>
    </row>
    <row r="137" spans="1:12" ht="15" thickTop="1" thickBot="1" x14ac:dyDescent="0.35">
      <c r="A137" s="174"/>
      <c r="B137" s="174"/>
      <c r="C137" s="174"/>
      <c r="D137" s="174"/>
      <c r="E137" s="175"/>
      <c r="F137" s="184"/>
      <c r="G137" s="185"/>
      <c r="H137" s="185"/>
      <c r="I137" s="185"/>
      <c r="J137" s="186"/>
      <c r="K137" s="71"/>
      <c r="L137" s="71"/>
    </row>
    <row r="138" spans="1:12" ht="15" thickTop="1" thickBot="1" x14ac:dyDescent="0.35">
      <c r="A138" s="174"/>
      <c r="B138" s="174"/>
      <c r="C138" s="174"/>
      <c r="D138" s="174"/>
      <c r="E138" s="175"/>
      <c r="F138" s="184"/>
      <c r="G138" s="185"/>
      <c r="H138" s="185"/>
      <c r="I138" s="185"/>
      <c r="J138" s="186"/>
      <c r="K138" s="71"/>
      <c r="L138" s="71"/>
    </row>
    <row r="139" spans="1:12" ht="15" thickTop="1" thickBot="1" x14ac:dyDescent="0.35">
      <c r="A139" s="174"/>
      <c r="B139" s="174"/>
      <c r="C139" s="174"/>
      <c r="D139" s="174"/>
      <c r="E139" s="175"/>
      <c r="F139" s="184"/>
      <c r="G139" s="185"/>
      <c r="H139" s="185"/>
      <c r="I139" s="185"/>
      <c r="J139" s="186"/>
      <c r="K139" s="71"/>
      <c r="L139" s="71"/>
    </row>
    <row r="140" spans="1:12" ht="15" thickTop="1" thickBot="1" x14ac:dyDescent="0.35">
      <c r="A140" s="174"/>
      <c r="B140" s="174"/>
      <c r="C140" s="174"/>
      <c r="D140" s="174"/>
      <c r="E140" s="175"/>
      <c r="F140" s="184"/>
      <c r="G140" s="185"/>
      <c r="H140" s="185"/>
      <c r="I140" s="185"/>
      <c r="J140" s="186"/>
      <c r="K140" s="71"/>
      <c r="L140" s="71"/>
    </row>
    <row r="141" spans="1:12" ht="15" thickTop="1" thickBot="1" x14ac:dyDescent="0.35">
      <c r="A141" s="174"/>
      <c r="B141" s="174"/>
      <c r="C141" s="174"/>
      <c r="D141" s="174"/>
      <c r="E141" s="175"/>
      <c r="F141" s="184"/>
      <c r="G141" s="185"/>
      <c r="H141" s="185"/>
      <c r="I141" s="185"/>
      <c r="J141" s="186"/>
      <c r="K141" s="71"/>
      <c r="L141" s="71"/>
    </row>
    <row r="142" spans="1:12" ht="15" thickTop="1" thickBot="1" x14ac:dyDescent="0.35">
      <c r="A142" s="174"/>
      <c r="B142" s="174"/>
      <c r="C142" s="174"/>
      <c r="D142" s="174"/>
      <c r="E142" s="175"/>
      <c r="F142" s="184"/>
      <c r="G142" s="185"/>
      <c r="H142" s="185"/>
      <c r="I142" s="185"/>
      <c r="J142" s="186"/>
      <c r="K142" s="71"/>
      <c r="L142" s="71"/>
    </row>
    <row r="143" spans="1:12" ht="14.5" thickTop="1" x14ac:dyDescent="0.3">
      <c r="F143" s="184"/>
      <c r="G143" s="185"/>
      <c r="H143" s="185"/>
      <c r="I143" s="185"/>
      <c r="J143" s="186"/>
      <c r="K143" s="71"/>
      <c r="L143" s="71"/>
    </row>
    <row r="144" spans="1:12" x14ac:dyDescent="0.3">
      <c r="F144" s="184"/>
      <c r="G144" s="185"/>
      <c r="H144" s="185"/>
      <c r="I144" s="185"/>
      <c r="J144" s="186"/>
      <c r="K144" s="72"/>
      <c r="L144" s="72"/>
    </row>
    <row r="145" spans="6:10" x14ac:dyDescent="0.3">
      <c r="F145" s="204"/>
      <c r="G145" s="205"/>
      <c r="H145" s="205"/>
      <c r="I145" s="205"/>
      <c r="J145" s="205"/>
    </row>
  </sheetData>
  <mergeCells count="280">
    <mergeCell ref="F52:J52"/>
    <mergeCell ref="F51:J51"/>
    <mergeCell ref="F50:J50"/>
    <mergeCell ref="F49:J49"/>
    <mergeCell ref="F20:J20"/>
    <mergeCell ref="F19:J19"/>
    <mergeCell ref="F31:J31"/>
    <mergeCell ref="F46:J46"/>
    <mergeCell ref="F48:J48"/>
    <mergeCell ref="F35:J35"/>
    <mergeCell ref="F34:J34"/>
    <mergeCell ref="F36:J36"/>
    <mergeCell ref="F42:J42"/>
    <mergeCell ref="F45:J45"/>
    <mergeCell ref="F44:J44"/>
    <mergeCell ref="F43:J43"/>
    <mergeCell ref="F38:J38"/>
    <mergeCell ref="F40:J40"/>
    <mergeCell ref="F39:J39"/>
    <mergeCell ref="F41:J41"/>
    <mergeCell ref="F47:J47"/>
    <mergeCell ref="F30:J30"/>
    <mergeCell ref="F1:L1"/>
    <mergeCell ref="F141:J141"/>
    <mergeCell ref="F142:J142"/>
    <mergeCell ref="F143:J143"/>
    <mergeCell ref="F144:J144"/>
    <mergeCell ref="F145:J145"/>
    <mergeCell ref="F136:J136"/>
    <mergeCell ref="F137:J137"/>
    <mergeCell ref="F138:J138"/>
    <mergeCell ref="F139:J139"/>
    <mergeCell ref="F140:J140"/>
    <mergeCell ref="F131:J131"/>
    <mergeCell ref="F132:J132"/>
    <mergeCell ref="F133:J133"/>
    <mergeCell ref="F134:J134"/>
    <mergeCell ref="F135:J135"/>
    <mergeCell ref="F126:J126"/>
    <mergeCell ref="F127:J127"/>
    <mergeCell ref="F128:J128"/>
    <mergeCell ref="F129:J129"/>
    <mergeCell ref="F130:J130"/>
    <mergeCell ref="F121:J121"/>
    <mergeCell ref="F122:J122"/>
    <mergeCell ref="F123:J123"/>
    <mergeCell ref="F124:J124"/>
    <mergeCell ref="F125:J125"/>
    <mergeCell ref="F116:J116"/>
    <mergeCell ref="F117:J117"/>
    <mergeCell ref="F118:J118"/>
    <mergeCell ref="F119:J119"/>
    <mergeCell ref="F120:J120"/>
    <mergeCell ref="F111:J111"/>
    <mergeCell ref="F112:J112"/>
    <mergeCell ref="F113:J113"/>
    <mergeCell ref="F114:J114"/>
    <mergeCell ref="F115:J115"/>
    <mergeCell ref="F106:J106"/>
    <mergeCell ref="F107:J107"/>
    <mergeCell ref="F108:J108"/>
    <mergeCell ref="F109:J109"/>
    <mergeCell ref="F110:J110"/>
    <mergeCell ref="F101:J101"/>
    <mergeCell ref="F102:J102"/>
    <mergeCell ref="F103:J103"/>
    <mergeCell ref="F104:J104"/>
    <mergeCell ref="F105:J105"/>
    <mergeCell ref="F96:J96"/>
    <mergeCell ref="F97:J97"/>
    <mergeCell ref="F98:J98"/>
    <mergeCell ref="F99:J99"/>
    <mergeCell ref="F100:J100"/>
    <mergeCell ref="F91:J91"/>
    <mergeCell ref="F92:J92"/>
    <mergeCell ref="F93:J93"/>
    <mergeCell ref="F94:J94"/>
    <mergeCell ref="F95:J95"/>
    <mergeCell ref="F86:J86"/>
    <mergeCell ref="F87:J87"/>
    <mergeCell ref="F88:J88"/>
    <mergeCell ref="F89:J89"/>
    <mergeCell ref="F90:J90"/>
    <mergeCell ref="F81:J81"/>
    <mergeCell ref="F82:J82"/>
    <mergeCell ref="F83:J83"/>
    <mergeCell ref="F84:J84"/>
    <mergeCell ref="F85:J85"/>
    <mergeCell ref="F76:J76"/>
    <mergeCell ref="F77:J77"/>
    <mergeCell ref="F78:J78"/>
    <mergeCell ref="F79:J79"/>
    <mergeCell ref="F80:J80"/>
    <mergeCell ref="F72:J72"/>
    <mergeCell ref="F73:J73"/>
    <mergeCell ref="F74:J74"/>
    <mergeCell ref="F75:J75"/>
    <mergeCell ref="F66:J66"/>
    <mergeCell ref="F67:J67"/>
    <mergeCell ref="F68:J68"/>
    <mergeCell ref="F69:J69"/>
    <mergeCell ref="F70:J70"/>
    <mergeCell ref="F63:J63"/>
    <mergeCell ref="F64:J64"/>
    <mergeCell ref="F65:J65"/>
    <mergeCell ref="F56:J56"/>
    <mergeCell ref="F57:J57"/>
    <mergeCell ref="F58:J58"/>
    <mergeCell ref="F59:J59"/>
    <mergeCell ref="F60:J60"/>
    <mergeCell ref="F62:J62"/>
    <mergeCell ref="F71:J71"/>
    <mergeCell ref="F53:J53"/>
    <mergeCell ref="F54:J54"/>
    <mergeCell ref="F55:J55"/>
    <mergeCell ref="A138:E138"/>
    <mergeCell ref="A139:E139"/>
    <mergeCell ref="A140:E140"/>
    <mergeCell ref="A141:E141"/>
    <mergeCell ref="A123:E123"/>
    <mergeCell ref="A124:E124"/>
    <mergeCell ref="A125:E125"/>
    <mergeCell ref="A126:E126"/>
    <mergeCell ref="A127:E127"/>
    <mergeCell ref="A118:E118"/>
    <mergeCell ref="A119:E119"/>
    <mergeCell ref="A120:E120"/>
    <mergeCell ref="A121:E121"/>
    <mergeCell ref="A122:E122"/>
    <mergeCell ref="A113:E113"/>
    <mergeCell ref="A114:E114"/>
    <mergeCell ref="A115:E115"/>
    <mergeCell ref="A116:E116"/>
    <mergeCell ref="A117:E117"/>
    <mergeCell ref="F61:J61"/>
    <mergeCell ref="A142:E142"/>
    <mergeCell ref="A133:E133"/>
    <mergeCell ref="A134:E134"/>
    <mergeCell ref="A135:E135"/>
    <mergeCell ref="A136:E136"/>
    <mergeCell ref="A137:E137"/>
    <mergeCell ref="A128:E128"/>
    <mergeCell ref="A129:E129"/>
    <mergeCell ref="A130:E130"/>
    <mergeCell ref="A131:E131"/>
    <mergeCell ref="A132:E132"/>
    <mergeCell ref="A108:E108"/>
    <mergeCell ref="A109:E109"/>
    <mergeCell ref="A110:E110"/>
    <mergeCell ref="A111:E111"/>
    <mergeCell ref="A112:E112"/>
    <mergeCell ref="A103:E103"/>
    <mergeCell ref="A104:E104"/>
    <mergeCell ref="A105:E105"/>
    <mergeCell ref="A106:E106"/>
    <mergeCell ref="A107:E107"/>
    <mergeCell ref="A98:E98"/>
    <mergeCell ref="A99:E99"/>
    <mergeCell ref="A100:E100"/>
    <mergeCell ref="A101:E101"/>
    <mergeCell ref="A102:E102"/>
    <mergeCell ref="A93:E93"/>
    <mergeCell ref="A94:E94"/>
    <mergeCell ref="A95:E95"/>
    <mergeCell ref="A96:E96"/>
    <mergeCell ref="A97:E97"/>
    <mergeCell ref="A88:E88"/>
    <mergeCell ref="A89:E89"/>
    <mergeCell ref="A90:E90"/>
    <mergeCell ref="A91:E91"/>
    <mergeCell ref="A92:E92"/>
    <mergeCell ref="A83:E83"/>
    <mergeCell ref="A84:E84"/>
    <mergeCell ref="A85:E85"/>
    <mergeCell ref="A86:E86"/>
    <mergeCell ref="A87:E87"/>
    <mergeCell ref="A78:E78"/>
    <mergeCell ref="A79:E79"/>
    <mergeCell ref="A80:E80"/>
    <mergeCell ref="A81:E81"/>
    <mergeCell ref="A82:E82"/>
    <mergeCell ref="A73:E73"/>
    <mergeCell ref="A74:E74"/>
    <mergeCell ref="A75:E75"/>
    <mergeCell ref="A76:E76"/>
    <mergeCell ref="A77:E77"/>
    <mergeCell ref="A68:E68"/>
    <mergeCell ref="A69:E69"/>
    <mergeCell ref="A70:E70"/>
    <mergeCell ref="A71:E71"/>
    <mergeCell ref="A72:E72"/>
    <mergeCell ref="A63:E63"/>
    <mergeCell ref="A64:E64"/>
    <mergeCell ref="A65:E65"/>
    <mergeCell ref="A66:E66"/>
    <mergeCell ref="A67:E67"/>
    <mergeCell ref="A58:E58"/>
    <mergeCell ref="A59:E59"/>
    <mergeCell ref="A60:E60"/>
    <mergeCell ref="A61:E61"/>
    <mergeCell ref="A62:E62"/>
    <mergeCell ref="A53:E53"/>
    <mergeCell ref="A54:E54"/>
    <mergeCell ref="A55:E55"/>
    <mergeCell ref="A56:E56"/>
    <mergeCell ref="A57:E57"/>
    <mergeCell ref="A50:E50"/>
    <mergeCell ref="A51:E51"/>
    <mergeCell ref="A52:E52"/>
    <mergeCell ref="A10:E10"/>
    <mergeCell ref="A12:E12"/>
    <mergeCell ref="A29:E29"/>
    <mergeCell ref="A30:E30"/>
    <mergeCell ref="A14:E14"/>
    <mergeCell ref="A20:E20"/>
    <mergeCell ref="A21:E21"/>
    <mergeCell ref="A22:E22"/>
    <mergeCell ref="A27:E27"/>
    <mergeCell ref="A28:E28"/>
    <mergeCell ref="A16:E16"/>
    <mergeCell ref="A17:E17"/>
    <mergeCell ref="A23:E23"/>
    <mergeCell ref="A24:E24"/>
    <mergeCell ref="A25:E25"/>
    <mergeCell ref="A26:E26"/>
    <mergeCell ref="A18:E18"/>
    <mergeCell ref="A19:E19"/>
    <mergeCell ref="F2:J2"/>
    <mergeCell ref="A48:E48"/>
    <mergeCell ref="A49:E49"/>
    <mergeCell ref="A15:E15"/>
    <mergeCell ref="A13:E13"/>
    <mergeCell ref="F25:J25"/>
    <mergeCell ref="F37:J37"/>
    <mergeCell ref="F29:J29"/>
    <mergeCell ref="F28:J28"/>
    <mergeCell ref="F27:J27"/>
    <mergeCell ref="F26:J26"/>
    <mergeCell ref="F16:J16"/>
    <mergeCell ref="F17:J17"/>
    <mergeCell ref="F18:J18"/>
    <mergeCell ref="A41:E41"/>
    <mergeCell ref="A44:E44"/>
    <mergeCell ref="A45:E45"/>
    <mergeCell ref="A46:E46"/>
    <mergeCell ref="A47:E47"/>
    <mergeCell ref="A43:E43"/>
    <mergeCell ref="F9:J9"/>
    <mergeCell ref="F10:J10"/>
    <mergeCell ref="F11:J11"/>
    <mergeCell ref="F15:J15"/>
    <mergeCell ref="F3:J3"/>
    <mergeCell ref="F4:J4"/>
    <mergeCell ref="F6:J6"/>
    <mergeCell ref="F7:J7"/>
    <mergeCell ref="F24:J24"/>
    <mergeCell ref="F32:J32"/>
    <mergeCell ref="F33:J33"/>
    <mergeCell ref="F21:J21"/>
    <mergeCell ref="F22:J22"/>
    <mergeCell ref="F14:J14"/>
    <mergeCell ref="F5:J5"/>
    <mergeCell ref="F13:J13"/>
    <mergeCell ref="F12:J12"/>
    <mergeCell ref="F23:J23"/>
    <mergeCell ref="F8:J8"/>
    <mergeCell ref="C5:E8"/>
    <mergeCell ref="C9:E9"/>
    <mergeCell ref="A32:E32"/>
    <mergeCell ref="A31:E31"/>
    <mergeCell ref="A33:E33"/>
    <mergeCell ref="A34:E34"/>
    <mergeCell ref="A35:E35"/>
    <mergeCell ref="A36:E36"/>
    <mergeCell ref="A42:E42"/>
    <mergeCell ref="A37:E37"/>
    <mergeCell ref="A38:E38"/>
    <mergeCell ref="A39:E39"/>
    <mergeCell ref="A40:E40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268B-9855-4144-B5CA-5A42A23CB99D}">
  <sheetPr>
    <tabColor theme="4" tint="-0.249977111117893"/>
  </sheetPr>
  <dimension ref="A1:L26"/>
  <sheetViews>
    <sheetView zoomScale="85" zoomScaleNormal="85" workbookViewId="0">
      <selection activeCell="R10" sqref="R10"/>
    </sheetView>
  </sheetViews>
  <sheetFormatPr defaultRowHeight="14" x14ac:dyDescent="0.3"/>
  <cols>
    <col min="1" max="1" width="14.1640625" customWidth="1"/>
    <col min="2" max="2" width="26.33203125" customWidth="1"/>
    <col min="3" max="6" width="5.58203125" customWidth="1"/>
    <col min="7" max="7" width="21.75" customWidth="1"/>
    <col min="23" max="23" width="8.6640625" customWidth="1"/>
  </cols>
  <sheetData>
    <row r="1" spans="1:12" x14ac:dyDescent="0.3">
      <c r="A1" s="29" t="s">
        <v>109</v>
      </c>
      <c r="B1" s="24" t="s">
        <v>110</v>
      </c>
      <c r="C1" s="24" t="s">
        <v>105</v>
      </c>
      <c r="D1" s="24" t="s">
        <v>111</v>
      </c>
      <c r="E1" s="24" t="s">
        <v>147</v>
      </c>
      <c r="F1" s="24" t="s">
        <v>112</v>
      </c>
      <c r="G1" s="24" t="s">
        <v>113</v>
      </c>
      <c r="K1" t="s">
        <v>369</v>
      </c>
      <c r="L1" t="s">
        <v>370</v>
      </c>
    </row>
    <row r="2" spans="1:12" x14ac:dyDescent="0.3">
      <c r="A2" s="208" t="s">
        <v>114</v>
      </c>
      <c r="B2" t="s">
        <v>115</v>
      </c>
      <c r="C2">
        <v>1</v>
      </c>
      <c r="D2">
        <v>1</v>
      </c>
      <c r="E2">
        <v>5</v>
      </c>
      <c r="F2">
        <v>2</v>
      </c>
      <c r="G2">
        <f>AVERAGE(C2:F2)</f>
        <v>2.25</v>
      </c>
      <c r="J2" t="s">
        <v>371</v>
      </c>
      <c r="K2">
        <v>2500</v>
      </c>
      <c r="L2">
        <v>1500</v>
      </c>
    </row>
    <row r="3" spans="1:12" x14ac:dyDescent="0.3">
      <c r="A3" s="208"/>
      <c r="B3" t="s">
        <v>116</v>
      </c>
      <c r="C3">
        <v>1</v>
      </c>
      <c r="D3">
        <v>2</v>
      </c>
      <c r="E3">
        <v>5</v>
      </c>
      <c r="F3">
        <v>2</v>
      </c>
      <c r="G3">
        <f t="shared" ref="G3:G26" si="0">AVERAGE(C3:F3)</f>
        <v>2.5</v>
      </c>
      <c r="J3" t="s">
        <v>372</v>
      </c>
      <c r="K3">
        <v>1300</v>
      </c>
      <c r="L3">
        <v>1000</v>
      </c>
    </row>
    <row r="4" spans="1:12" x14ac:dyDescent="0.3">
      <c r="A4" s="208"/>
      <c r="B4" t="s">
        <v>146</v>
      </c>
      <c r="C4">
        <v>2</v>
      </c>
      <c r="D4">
        <v>2</v>
      </c>
      <c r="E4">
        <v>5</v>
      </c>
      <c r="F4">
        <v>2</v>
      </c>
      <c r="G4">
        <f t="shared" si="0"/>
        <v>2.75</v>
      </c>
      <c r="J4" t="s">
        <v>373</v>
      </c>
      <c r="K4">
        <v>1500</v>
      </c>
      <c r="L4">
        <v>1000</v>
      </c>
    </row>
    <row r="5" spans="1:12" x14ac:dyDescent="0.3">
      <c r="A5" s="208"/>
      <c r="B5" t="s">
        <v>117</v>
      </c>
      <c r="C5">
        <v>2</v>
      </c>
      <c r="D5">
        <v>4</v>
      </c>
      <c r="E5">
        <v>5</v>
      </c>
      <c r="F5">
        <v>1</v>
      </c>
      <c r="G5">
        <f t="shared" si="0"/>
        <v>3</v>
      </c>
      <c r="J5" t="s">
        <v>374</v>
      </c>
      <c r="K5">
        <f>SUM(K2:K4)</f>
        <v>5300</v>
      </c>
      <c r="L5">
        <f>SUM(L2:L4)</f>
        <v>3500</v>
      </c>
    </row>
    <row r="6" spans="1:12" x14ac:dyDescent="0.3">
      <c r="A6" s="209"/>
      <c r="B6" s="30" t="s">
        <v>118</v>
      </c>
      <c r="C6" s="30">
        <v>3</v>
      </c>
      <c r="D6" s="30">
        <v>4</v>
      </c>
      <c r="E6" s="30">
        <v>4</v>
      </c>
      <c r="F6" s="30">
        <v>3</v>
      </c>
      <c r="G6" s="30">
        <f t="shared" si="0"/>
        <v>3.5</v>
      </c>
    </row>
    <row r="7" spans="1:12" x14ac:dyDescent="0.3">
      <c r="A7" s="207" t="s">
        <v>119</v>
      </c>
      <c r="B7" s="31" t="s">
        <v>120</v>
      </c>
      <c r="C7" s="31">
        <v>4</v>
      </c>
      <c r="D7" s="31">
        <v>5</v>
      </c>
      <c r="E7" s="31">
        <v>3</v>
      </c>
      <c r="F7" s="31">
        <v>3</v>
      </c>
      <c r="G7" s="31">
        <f t="shared" si="0"/>
        <v>3.75</v>
      </c>
    </row>
    <row r="8" spans="1:12" x14ac:dyDescent="0.3">
      <c r="A8" s="208"/>
      <c r="B8" t="s">
        <v>121</v>
      </c>
      <c r="C8">
        <v>3</v>
      </c>
      <c r="D8">
        <v>5</v>
      </c>
      <c r="E8">
        <v>4</v>
      </c>
      <c r="F8">
        <v>3</v>
      </c>
      <c r="G8">
        <f t="shared" si="0"/>
        <v>3.75</v>
      </c>
    </row>
    <row r="9" spans="1:12" x14ac:dyDescent="0.3">
      <c r="A9" s="208"/>
      <c r="B9" t="s">
        <v>122</v>
      </c>
      <c r="C9">
        <v>5</v>
      </c>
      <c r="D9">
        <v>5</v>
      </c>
      <c r="E9">
        <v>3</v>
      </c>
      <c r="F9">
        <v>4</v>
      </c>
      <c r="G9">
        <f t="shared" si="0"/>
        <v>4.25</v>
      </c>
    </row>
    <row r="10" spans="1:12" x14ac:dyDescent="0.3">
      <c r="A10" s="209"/>
      <c r="B10" s="30" t="s">
        <v>123</v>
      </c>
      <c r="C10" s="30">
        <v>5</v>
      </c>
      <c r="D10" s="30">
        <v>5</v>
      </c>
      <c r="E10" s="30">
        <v>2</v>
      </c>
      <c r="F10" s="30">
        <v>2</v>
      </c>
      <c r="G10" s="30">
        <f t="shared" si="0"/>
        <v>3.5</v>
      </c>
    </row>
    <row r="11" spans="1:12" x14ac:dyDescent="0.3">
      <c r="A11" s="207" t="s">
        <v>124</v>
      </c>
      <c r="B11" s="31" t="s">
        <v>125</v>
      </c>
      <c r="C11" s="31">
        <v>2</v>
      </c>
      <c r="D11" s="31">
        <v>3</v>
      </c>
      <c r="E11" s="31">
        <v>4</v>
      </c>
      <c r="F11" s="31">
        <v>1</v>
      </c>
      <c r="G11" s="31">
        <f t="shared" si="0"/>
        <v>2.5</v>
      </c>
    </row>
    <row r="12" spans="1:12" x14ac:dyDescent="0.3">
      <c r="A12" s="208"/>
      <c r="B12" t="s">
        <v>126</v>
      </c>
      <c r="C12">
        <v>3</v>
      </c>
      <c r="D12">
        <v>4</v>
      </c>
      <c r="E12">
        <v>4</v>
      </c>
      <c r="F12">
        <v>3</v>
      </c>
      <c r="G12">
        <f t="shared" si="0"/>
        <v>3.5</v>
      </c>
    </row>
    <row r="13" spans="1:12" x14ac:dyDescent="0.3">
      <c r="A13" s="209"/>
      <c r="B13" s="30" t="s">
        <v>127</v>
      </c>
      <c r="C13" s="30">
        <v>1</v>
      </c>
      <c r="D13" s="30">
        <v>4</v>
      </c>
      <c r="E13" s="30">
        <v>3</v>
      </c>
      <c r="F13" s="30">
        <v>1</v>
      </c>
      <c r="G13" s="30">
        <f t="shared" si="0"/>
        <v>2.25</v>
      </c>
    </row>
    <row r="14" spans="1:12" x14ac:dyDescent="0.3">
      <c r="A14" s="11" t="s">
        <v>128</v>
      </c>
      <c r="B14" t="s">
        <v>129</v>
      </c>
      <c r="C14">
        <v>3</v>
      </c>
      <c r="D14">
        <v>4</v>
      </c>
      <c r="E14">
        <v>3</v>
      </c>
      <c r="F14">
        <v>2</v>
      </c>
      <c r="G14">
        <f t="shared" si="0"/>
        <v>3</v>
      </c>
    </row>
    <row r="15" spans="1:12" x14ac:dyDescent="0.3">
      <c r="A15" s="207" t="s">
        <v>130</v>
      </c>
      <c r="B15" s="31" t="s">
        <v>131</v>
      </c>
      <c r="C15" s="31">
        <v>4</v>
      </c>
      <c r="D15" s="31">
        <v>3</v>
      </c>
      <c r="E15" s="31">
        <v>4</v>
      </c>
      <c r="F15" s="31">
        <v>1</v>
      </c>
      <c r="G15" s="31">
        <f t="shared" si="0"/>
        <v>3</v>
      </c>
      <c r="I15" t="s">
        <v>149</v>
      </c>
    </row>
    <row r="16" spans="1:12" x14ac:dyDescent="0.3">
      <c r="A16" s="208"/>
      <c r="B16" t="s">
        <v>132</v>
      </c>
      <c r="C16">
        <v>4</v>
      </c>
      <c r="D16">
        <v>3</v>
      </c>
      <c r="E16">
        <v>4</v>
      </c>
      <c r="F16">
        <v>1</v>
      </c>
      <c r="G16">
        <f t="shared" si="0"/>
        <v>3</v>
      </c>
    </row>
    <row r="17" spans="1:7" x14ac:dyDescent="0.3">
      <c r="A17" s="208"/>
      <c r="B17" t="s">
        <v>133</v>
      </c>
      <c r="C17">
        <v>5</v>
      </c>
      <c r="D17">
        <v>2</v>
      </c>
      <c r="E17">
        <v>4</v>
      </c>
      <c r="F17">
        <v>2</v>
      </c>
      <c r="G17">
        <f t="shared" si="0"/>
        <v>3.25</v>
      </c>
    </row>
    <row r="18" spans="1:7" x14ac:dyDescent="0.3">
      <c r="A18" s="208"/>
      <c r="B18" t="s">
        <v>134</v>
      </c>
      <c r="C18">
        <v>4</v>
      </c>
      <c r="D18">
        <v>4</v>
      </c>
      <c r="E18">
        <v>3</v>
      </c>
      <c r="F18">
        <v>3</v>
      </c>
      <c r="G18">
        <f t="shared" si="0"/>
        <v>3.5</v>
      </c>
    </row>
    <row r="19" spans="1:7" x14ac:dyDescent="0.3">
      <c r="A19" s="209"/>
      <c r="B19" s="30" t="s">
        <v>135</v>
      </c>
      <c r="C19" s="30">
        <v>3</v>
      </c>
      <c r="D19" s="30">
        <v>3</v>
      </c>
      <c r="E19" s="30">
        <v>3</v>
      </c>
      <c r="F19" s="30">
        <v>2</v>
      </c>
      <c r="G19" s="30">
        <f>AVERAGE(C19:F19)</f>
        <v>2.75</v>
      </c>
    </row>
    <row r="20" spans="1:7" x14ac:dyDescent="0.3">
      <c r="A20" s="207" t="s">
        <v>136</v>
      </c>
      <c r="B20" s="31" t="s">
        <v>137</v>
      </c>
      <c r="C20" s="31">
        <v>2</v>
      </c>
      <c r="D20" s="31">
        <v>4</v>
      </c>
      <c r="E20" s="31">
        <v>4</v>
      </c>
      <c r="F20" s="31">
        <v>3</v>
      </c>
      <c r="G20" s="31">
        <f t="shared" si="0"/>
        <v>3.25</v>
      </c>
    </row>
    <row r="21" spans="1:7" x14ac:dyDescent="0.3">
      <c r="A21" s="208"/>
      <c r="B21" t="s">
        <v>138</v>
      </c>
      <c r="C21">
        <v>2</v>
      </c>
      <c r="D21">
        <v>5</v>
      </c>
      <c r="E21">
        <v>3</v>
      </c>
      <c r="F21">
        <v>3</v>
      </c>
      <c r="G21">
        <f t="shared" si="0"/>
        <v>3.25</v>
      </c>
    </row>
    <row r="22" spans="1:7" x14ac:dyDescent="0.3">
      <c r="A22" s="209"/>
      <c r="B22" s="30" t="s">
        <v>139</v>
      </c>
      <c r="C22" s="30">
        <v>1</v>
      </c>
      <c r="D22" s="30">
        <v>3</v>
      </c>
      <c r="E22" s="30">
        <v>2</v>
      </c>
      <c r="F22" s="30">
        <v>2</v>
      </c>
      <c r="G22" s="30">
        <f t="shared" si="0"/>
        <v>2</v>
      </c>
    </row>
    <row r="23" spans="1:7" x14ac:dyDescent="0.3">
      <c r="A23" s="207" t="s">
        <v>140</v>
      </c>
      <c r="B23" s="31" t="s">
        <v>141</v>
      </c>
      <c r="C23" s="31">
        <v>4</v>
      </c>
      <c r="D23" s="31">
        <v>5</v>
      </c>
      <c r="E23" s="31">
        <v>4</v>
      </c>
      <c r="F23" s="31">
        <v>2</v>
      </c>
      <c r="G23" s="31">
        <f t="shared" si="0"/>
        <v>3.75</v>
      </c>
    </row>
    <row r="24" spans="1:7" x14ac:dyDescent="0.3">
      <c r="A24" s="208"/>
      <c r="B24" t="s">
        <v>142</v>
      </c>
      <c r="C24">
        <v>4</v>
      </c>
      <c r="D24">
        <v>5</v>
      </c>
      <c r="E24">
        <v>4</v>
      </c>
      <c r="F24">
        <v>1</v>
      </c>
      <c r="G24">
        <f t="shared" si="0"/>
        <v>3.5</v>
      </c>
    </row>
    <row r="25" spans="1:7" x14ac:dyDescent="0.3">
      <c r="A25" s="209"/>
      <c r="B25" s="30" t="s">
        <v>143</v>
      </c>
      <c r="C25" s="30">
        <v>4</v>
      </c>
      <c r="D25" s="30">
        <v>4</v>
      </c>
      <c r="E25" s="30">
        <v>4</v>
      </c>
      <c r="F25" s="30">
        <v>1</v>
      </c>
      <c r="G25" s="30">
        <f t="shared" si="0"/>
        <v>3.25</v>
      </c>
    </row>
    <row r="26" spans="1:7" x14ac:dyDescent="0.3">
      <c r="A26" s="32" t="s">
        <v>144</v>
      </c>
      <c r="B26" s="30" t="s">
        <v>145</v>
      </c>
      <c r="C26" s="30">
        <v>5</v>
      </c>
      <c r="D26" s="30">
        <v>3</v>
      </c>
      <c r="E26" s="30">
        <v>5</v>
      </c>
      <c r="F26" s="30">
        <v>3</v>
      </c>
      <c r="G26" s="30">
        <f t="shared" si="0"/>
        <v>4</v>
      </c>
    </row>
  </sheetData>
  <mergeCells count="6">
    <mergeCell ref="A23:A25"/>
    <mergeCell ref="A2:A6"/>
    <mergeCell ref="A7:A10"/>
    <mergeCell ref="A11:A13"/>
    <mergeCell ref="A15:A19"/>
    <mergeCell ref="A20:A22"/>
  </mergeCells>
  <phoneticPr fontId="1" type="noConversion"/>
  <conditionalFormatting sqref="G2:G2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{51854213-3865-4C9C-A145-ACBB4C0B0CE7}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854213-3865-4C9C-A145-ACBB4C0B0C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G2:G26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73EE-59C1-4489-A624-35ADD98B28CF}">
  <sheetPr>
    <tabColor theme="4" tint="-0.249977111117893"/>
  </sheetPr>
  <dimension ref="A1:L116"/>
  <sheetViews>
    <sheetView workbookViewId="0">
      <pane ySplit="1" topLeftCell="A8" activePane="bottomLeft" state="frozen"/>
      <selection pane="bottomLeft" activeCell="D41" sqref="D41"/>
    </sheetView>
  </sheetViews>
  <sheetFormatPr defaultRowHeight="14" x14ac:dyDescent="0.3"/>
  <cols>
    <col min="2" max="2" width="7" style="15" customWidth="1"/>
    <col min="3" max="3" width="18.1640625" customWidth="1"/>
    <col min="4" max="4" width="14.08203125" customWidth="1"/>
    <col min="5" max="5" width="17.83203125" customWidth="1"/>
    <col min="6" max="6" width="53.75" customWidth="1"/>
    <col min="7" max="7" width="6.33203125" customWidth="1"/>
    <col min="8" max="9" width="4.58203125" style="53" customWidth="1"/>
    <col min="10" max="10" width="12.75" style="15" customWidth="1"/>
    <col min="11" max="11" width="11.83203125" style="15" customWidth="1"/>
  </cols>
  <sheetData>
    <row r="1" spans="1:12" s="24" customFormat="1" x14ac:dyDescent="0.3">
      <c r="A1" s="25" t="s">
        <v>264</v>
      </c>
      <c r="B1" s="27" t="s">
        <v>156</v>
      </c>
      <c r="C1" s="25" t="s">
        <v>59</v>
      </c>
      <c r="D1" s="25" t="s">
        <v>61</v>
      </c>
      <c r="E1" s="25" t="s">
        <v>75</v>
      </c>
      <c r="F1" s="25" t="s">
        <v>26</v>
      </c>
      <c r="G1" s="25" t="s">
        <v>204</v>
      </c>
      <c r="H1" s="81" t="s">
        <v>198</v>
      </c>
      <c r="I1" s="25" t="s">
        <v>199</v>
      </c>
      <c r="J1" s="27" t="s">
        <v>63</v>
      </c>
      <c r="K1" s="27" t="s">
        <v>68</v>
      </c>
    </row>
    <row r="2" spans="1:12" ht="14" customHeight="1" x14ac:dyDescent="0.3">
      <c r="A2" s="208" t="s">
        <v>265</v>
      </c>
      <c r="B2" s="54" t="s">
        <v>157</v>
      </c>
      <c r="C2" s="39" t="s">
        <v>106</v>
      </c>
      <c r="D2" s="40" t="s">
        <v>103</v>
      </c>
      <c r="E2" s="40" t="s">
        <v>104</v>
      </c>
      <c r="F2" s="40" t="s">
        <v>105</v>
      </c>
      <c r="G2" s="56" t="s">
        <v>205</v>
      </c>
      <c r="H2" s="47">
        <v>12</v>
      </c>
      <c r="I2" s="47">
        <v>24</v>
      </c>
      <c r="J2" s="41" t="s">
        <v>108</v>
      </c>
      <c r="K2" s="42" t="s">
        <v>107</v>
      </c>
      <c r="L2" s="26" t="s">
        <v>200</v>
      </c>
    </row>
    <row r="3" spans="1:12" x14ac:dyDescent="0.3">
      <c r="A3" s="208"/>
      <c r="B3" s="54" t="s">
        <v>157</v>
      </c>
      <c r="C3" s="33" t="s">
        <v>60</v>
      </c>
      <c r="D3" s="34" t="s">
        <v>62</v>
      </c>
      <c r="E3" s="34" t="s">
        <v>78</v>
      </c>
      <c r="F3" s="34" t="s">
        <v>83</v>
      </c>
      <c r="G3" s="34" t="s">
        <v>205</v>
      </c>
      <c r="H3" s="46">
        <v>12</v>
      </c>
      <c r="I3" s="46">
        <v>16</v>
      </c>
      <c r="J3" s="35" t="s">
        <v>89</v>
      </c>
      <c r="K3" s="36" t="s">
        <v>90</v>
      </c>
      <c r="L3" s="26" t="s">
        <v>200</v>
      </c>
    </row>
    <row r="4" spans="1:12" x14ac:dyDescent="0.3">
      <c r="A4" s="208"/>
      <c r="B4" s="54" t="s">
        <v>157</v>
      </c>
      <c r="C4" s="33" t="s">
        <v>91</v>
      </c>
      <c r="D4" s="34" t="s">
        <v>92</v>
      </c>
      <c r="E4" s="34" t="s">
        <v>67</v>
      </c>
      <c r="F4" s="34" t="s">
        <v>83</v>
      </c>
      <c r="G4" s="34" t="s">
        <v>205</v>
      </c>
      <c r="H4" s="46">
        <v>11</v>
      </c>
      <c r="I4" s="46">
        <v>20</v>
      </c>
      <c r="J4" s="35" t="s">
        <v>94</v>
      </c>
      <c r="K4" s="36" t="s">
        <v>93</v>
      </c>
      <c r="L4" s="26" t="s">
        <v>200</v>
      </c>
    </row>
    <row r="5" spans="1:12" x14ac:dyDescent="0.3">
      <c r="A5" s="208"/>
      <c r="B5" s="54" t="s">
        <v>157</v>
      </c>
      <c r="C5" s="33" t="s">
        <v>101</v>
      </c>
      <c r="D5" s="34" t="s">
        <v>62</v>
      </c>
      <c r="E5" s="34" t="s">
        <v>67</v>
      </c>
      <c r="F5" s="34" t="s">
        <v>83</v>
      </c>
      <c r="G5" s="34" t="s">
        <v>205</v>
      </c>
      <c r="H5" s="46">
        <v>10</v>
      </c>
      <c r="I5" s="46">
        <v>20</v>
      </c>
      <c r="J5" s="35" t="s">
        <v>102</v>
      </c>
      <c r="K5" s="36" t="s">
        <v>100</v>
      </c>
      <c r="L5" s="26" t="s">
        <v>200</v>
      </c>
    </row>
    <row r="6" spans="1:12" x14ac:dyDescent="0.3">
      <c r="A6" s="208"/>
      <c r="B6" s="54" t="s">
        <v>157</v>
      </c>
      <c r="C6" s="33" t="s">
        <v>95</v>
      </c>
      <c r="D6" s="34" t="s">
        <v>97</v>
      </c>
      <c r="E6" s="34" t="s">
        <v>96</v>
      </c>
      <c r="F6" s="34" t="s">
        <v>191</v>
      </c>
      <c r="G6" s="34" t="s">
        <v>205</v>
      </c>
      <c r="H6" s="46">
        <v>10</v>
      </c>
      <c r="I6" s="46">
        <v>15</v>
      </c>
      <c r="J6" s="35" t="s">
        <v>98</v>
      </c>
      <c r="K6" s="37" t="s">
        <v>99</v>
      </c>
      <c r="L6" s="26" t="s">
        <v>200</v>
      </c>
    </row>
    <row r="7" spans="1:12" x14ac:dyDescent="0.3">
      <c r="A7" s="208"/>
      <c r="B7" s="54" t="s">
        <v>157</v>
      </c>
      <c r="C7" s="33" t="s">
        <v>79</v>
      </c>
      <c r="D7" s="34" t="s">
        <v>80</v>
      </c>
      <c r="E7" s="34" t="s">
        <v>67</v>
      </c>
      <c r="F7" s="34" t="s">
        <v>84</v>
      </c>
      <c r="G7" s="34" t="s">
        <v>205</v>
      </c>
      <c r="H7" s="46">
        <v>9</v>
      </c>
      <c r="I7" s="46">
        <v>14</v>
      </c>
      <c r="J7" s="35" t="s">
        <v>81</v>
      </c>
      <c r="K7" s="37" t="s">
        <v>82</v>
      </c>
      <c r="L7" s="26" t="s">
        <v>200</v>
      </c>
    </row>
    <row r="8" spans="1:12" x14ac:dyDescent="0.3">
      <c r="A8" s="208"/>
      <c r="B8" s="54" t="s">
        <v>157</v>
      </c>
      <c r="C8" s="39" t="s">
        <v>150</v>
      </c>
      <c r="D8" s="40" t="s">
        <v>160</v>
      </c>
      <c r="E8" s="40"/>
      <c r="F8" s="40"/>
      <c r="G8" s="40" t="s">
        <v>205</v>
      </c>
      <c r="H8" s="47">
        <v>8</v>
      </c>
      <c r="I8" s="47">
        <v>16</v>
      </c>
      <c r="J8" s="43" t="s">
        <v>151</v>
      </c>
      <c r="K8" s="42" t="s">
        <v>152</v>
      </c>
      <c r="L8" s="26" t="s">
        <v>200</v>
      </c>
    </row>
    <row r="9" spans="1:12" x14ac:dyDescent="0.3">
      <c r="A9" s="208"/>
      <c r="B9" s="54" t="s">
        <v>157</v>
      </c>
      <c r="C9" s="33" t="s">
        <v>183</v>
      </c>
      <c r="D9" s="34" t="s">
        <v>184</v>
      </c>
      <c r="E9" s="34" t="s">
        <v>185</v>
      </c>
      <c r="F9" s="34"/>
      <c r="G9" s="34" t="s">
        <v>205</v>
      </c>
      <c r="H9" s="46">
        <v>8</v>
      </c>
      <c r="I9" s="46">
        <v>15</v>
      </c>
      <c r="J9" s="38" t="s">
        <v>186</v>
      </c>
      <c r="K9" s="36" t="s">
        <v>187</v>
      </c>
      <c r="L9" s="26" t="s">
        <v>200</v>
      </c>
    </row>
    <row r="10" spans="1:12" x14ac:dyDescent="0.3">
      <c r="A10" s="208"/>
      <c r="B10" s="54" t="s">
        <v>157</v>
      </c>
      <c r="C10" s="33" t="s">
        <v>76</v>
      </c>
      <c r="D10" s="34" t="s">
        <v>73</v>
      </c>
      <c r="E10" s="34" t="s">
        <v>77</v>
      </c>
      <c r="F10" s="34" t="s">
        <v>83</v>
      </c>
      <c r="G10" s="34" t="s">
        <v>205</v>
      </c>
      <c r="H10" s="46">
        <v>8</v>
      </c>
      <c r="I10" s="46">
        <v>14</v>
      </c>
      <c r="J10" s="38" t="s">
        <v>87</v>
      </c>
      <c r="K10" s="36" t="s">
        <v>88</v>
      </c>
      <c r="L10" s="26" t="s">
        <v>200</v>
      </c>
    </row>
    <row r="11" spans="1:12" x14ac:dyDescent="0.3">
      <c r="A11" s="208"/>
      <c r="B11" s="54" t="s">
        <v>157</v>
      </c>
      <c r="C11" s="33" t="s">
        <v>72</v>
      </c>
      <c r="D11" s="34" t="s">
        <v>73</v>
      </c>
      <c r="E11" s="34" t="s">
        <v>74</v>
      </c>
      <c r="F11" s="34" t="s">
        <v>83</v>
      </c>
      <c r="G11" s="34" t="s">
        <v>205</v>
      </c>
      <c r="H11" s="46">
        <v>8</v>
      </c>
      <c r="I11" s="46">
        <v>12</v>
      </c>
      <c r="J11" s="35" t="s">
        <v>85</v>
      </c>
      <c r="K11" s="36" t="s">
        <v>86</v>
      </c>
      <c r="L11" s="26" t="s">
        <v>200</v>
      </c>
    </row>
    <row r="12" spans="1:12" x14ac:dyDescent="0.3">
      <c r="A12" s="208"/>
      <c r="B12" s="54" t="s">
        <v>157</v>
      </c>
      <c r="C12" s="33" t="s">
        <v>177</v>
      </c>
      <c r="D12" s="34" t="s">
        <v>182</v>
      </c>
      <c r="E12" s="34" t="s">
        <v>178</v>
      </c>
      <c r="F12" s="34"/>
      <c r="G12" s="34" t="s">
        <v>205</v>
      </c>
      <c r="H12" s="46">
        <v>8</v>
      </c>
      <c r="I12" s="46">
        <v>10</v>
      </c>
      <c r="J12" s="38" t="s">
        <v>179</v>
      </c>
      <c r="K12" s="36" t="s">
        <v>180</v>
      </c>
      <c r="L12" s="26" t="s">
        <v>200</v>
      </c>
    </row>
    <row r="13" spans="1:12" x14ac:dyDescent="0.3">
      <c r="A13" s="208"/>
      <c r="B13" s="54" t="s">
        <v>157</v>
      </c>
      <c r="C13" s="33" t="s">
        <v>188</v>
      </c>
      <c r="D13" s="34" t="s">
        <v>189</v>
      </c>
      <c r="E13" s="34" t="s">
        <v>190</v>
      </c>
      <c r="F13" s="34" t="s">
        <v>194</v>
      </c>
      <c r="G13" s="34" t="s">
        <v>205</v>
      </c>
      <c r="H13" s="46">
        <v>7</v>
      </c>
      <c r="I13" s="46">
        <v>12</v>
      </c>
      <c r="J13" s="38" t="s">
        <v>195</v>
      </c>
      <c r="K13" s="36" t="s">
        <v>196</v>
      </c>
      <c r="L13" s="26" t="s">
        <v>200</v>
      </c>
    </row>
    <row r="14" spans="1:12" x14ac:dyDescent="0.3">
      <c r="A14" s="208"/>
      <c r="B14" s="54" t="s">
        <v>157</v>
      </c>
      <c r="C14" s="48" t="s">
        <v>65</v>
      </c>
      <c r="D14" s="49" t="s">
        <v>66</v>
      </c>
      <c r="E14" s="49" t="s">
        <v>70</v>
      </c>
      <c r="F14" s="49" t="s">
        <v>83</v>
      </c>
      <c r="G14" s="34" t="s">
        <v>205</v>
      </c>
      <c r="H14" s="50">
        <v>7</v>
      </c>
      <c r="I14" s="50">
        <v>10</v>
      </c>
      <c r="J14" s="51" t="s">
        <v>71</v>
      </c>
      <c r="K14" s="52" t="s">
        <v>69</v>
      </c>
      <c r="L14" s="26" t="s">
        <v>200</v>
      </c>
    </row>
    <row r="15" spans="1:12" x14ac:dyDescent="0.3">
      <c r="A15" s="208"/>
      <c r="B15" s="55" t="s">
        <v>158</v>
      </c>
      <c r="C15" s="33" t="s">
        <v>159</v>
      </c>
      <c r="D15" s="34" t="s">
        <v>162</v>
      </c>
      <c r="E15" s="34"/>
      <c r="F15" s="34" t="s">
        <v>192</v>
      </c>
      <c r="G15" s="34" t="s">
        <v>205</v>
      </c>
      <c r="H15" s="46">
        <v>15</v>
      </c>
      <c r="I15" s="46">
        <v>25</v>
      </c>
      <c r="J15" s="44" t="s">
        <v>181</v>
      </c>
      <c r="K15" s="45" t="s">
        <v>166</v>
      </c>
      <c r="L15" s="26" t="s">
        <v>200</v>
      </c>
    </row>
    <row r="16" spans="1:12" x14ac:dyDescent="0.3">
      <c r="A16" s="208"/>
      <c r="B16" s="55" t="s">
        <v>158</v>
      </c>
      <c r="C16" s="33" t="s">
        <v>163</v>
      </c>
      <c r="D16" s="34" t="s">
        <v>164</v>
      </c>
      <c r="E16" s="34"/>
      <c r="F16" s="34" t="s">
        <v>197</v>
      </c>
      <c r="G16" s="34" t="s">
        <v>205</v>
      </c>
      <c r="H16" s="46">
        <v>12</v>
      </c>
      <c r="I16" s="46">
        <v>16</v>
      </c>
      <c r="J16" s="38" t="s">
        <v>165</v>
      </c>
      <c r="K16" s="36" t="s">
        <v>170</v>
      </c>
      <c r="L16" s="26" t="s">
        <v>200</v>
      </c>
    </row>
    <row r="17" spans="1:12" x14ac:dyDescent="0.3">
      <c r="A17" s="208"/>
      <c r="B17" s="55" t="s">
        <v>158</v>
      </c>
      <c r="C17" s="33" t="s">
        <v>171</v>
      </c>
      <c r="D17" s="34" t="s">
        <v>172</v>
      </c>
      <c r="E17" s="34"/>
      <c r="F17" s="34" t="s">
        <v>173</v>
      </c>
      <c r="G17" s="34" t="s">
        <v>205</v>
      </c>
      <c r="H17" s="46">
        <v>10</v>
      </c>
      <c r="I17" s="46">
        <v>20</v>
      </c>
      <c r="J17" s="38" t="s">
        <v>174</v>
      </c>
      <c r="K17" s="36" t="s">
        <v>175</v>
      </c>
      <c r="L17" s="26" t="s">
        <v>200</v>
      </c>
    </row>
    <row r="18" spans="1:12" x14ac:dyDescent="0.3">
      <c r="A18" s="208"/>
      <c r="B18" s="55" t="s">
        <v>158</v>
      </c>
      <c r="C18" s="33" t="s">
        <v>167</v>
      </c>
      <c r="D18" s="34" t="s">
        <v>160</v>
      </c>
      <c r="E18" s="34"/>
      <c r="F18" s="34" t="s">
        <v>193</v>
      </c>
      <c r="G18" s="34" t="s">
        <v>205</v>
      </c>
      <c r="H18" s="46">
        <v>10</v>
      </c>
      <c r="I18" s="46">
        <v>15</v>
      </c>
      <c r="J18" s="38" t="s">
        <v>168</v>
      </c>
      <c r="K18" s="36" t="s">
        <v>169</v>
      </c>
      <c r="L18" s="26" t="s">
        <v>200</v>
      </c>
    </row>
    <row r="19" spans="1:12" x14ac:dyDescent="0.3">
      <c r="A19" s="208"/>
      <c r="B19" s="55" t="s">
        <v>158</v>
      </c>
      <c r="C19" s="39" t="s">
        <v>155</v>
      </c>
      <c r="D19" s="40" t="s">
        <v>161</v>
      </c>
      <c r="E19" s="40"/>
      <c r="F19" s="40"/>
      <c r="G19" s="40" t="s">
        <v>205</v>
      </c>
      <c r="H19" s="47">
        <v>8</v>
      </c>
      <c r="I19" s="47">
        <v>15</v>
      </c>
      <c r="J19" s="43" t="s">
        <v>153</v>
      </c>
      <c r="K19" s="42" t="s">
        <v>154</v>
      </c>
      <c r="L19" s="26" t="s">
        <v>200</v>
      </c>
    </row>
    <row r="20" spans="1:12" x14ac:dyDescent="0.3">
      <c r="A20" s="208"/>
      <c r="B20" s="15" t="s">
        <v>201</v>
      </c>
      <c r="C20" s="33" t="s">
        <v>218</v>
      </c>
      <c r="D20" s="34" t="s">
        <v>208</v>
      </c>
      <c r="E20" s="26" t="s">
        <v>219</v>
      </c>
      <c r="F20" s="26" t="s">
        <v>220</v>
      </c>
      <c r="G20" s="57" t="s">
        <v>206</v>
      </c>
      <c r="H20" s="46">
        <v>15</v>
      </c>
      <c r="I20" s="53">
        <v>18</v>
      </c>
      <c r="J20" s="28" t="s">
        <v>221</v>
      </c>
      <c r="K20" s="28" t="s">
        <v>222</v>
      </c>
      <c r="L20" s="26" t="s">
        <v>200</v>
      </c>
    </row>
    <row r="21" spans="1:12" x14ac:dyDescent="0.3">
      <c r="A21" s="208"/>
      <c r="B21" s="15" t="s">
        <v>201</v>
      </c>
      <c r="C21" s="33" t="s">
        <v>207</v>
      </c>
      <c r="D21" s="34" t="s">
        <v>208</v>
      </c>
      <c r="E21" t="s">
        <v>209</v>
      </c>
      <c r="G21" s="34" t="s">
        <v>206</v>
      </c>
      <c r="H21" s="46">
        <v>13</v>
      </c>
      <c r="I21" s="53">
        <v>18</v>
      </c>
      <c r="J21" s="15" t="s">
        <v>210</v>
      </c>
      <c r="K21" t="s">
        <v>211</v>
      </c>
      <c r="L21" s="26" t="s">
        <v>200</v>
      </c>
    </row>
    <row r="22" spans="1:12" x14ac:dyDescent="0.3">
      <c r="A22" s="208"/>
      <c r="B22" s="15" t="s">
        <v>201</v>
      </c>
      <c r="C22" s="33" t="s">
        <v>202</v>
      </c>
      <c r="D22" s="34" t="s">
        <v>217</v>
      </c>
      <c r="E22" t="s">
        <v>203</v>
      </c>
      <c r="G22" s="34" t="s">
        <v>206</v>
      </c>
      <c r="H22" s="46">
        <v>12</v>
      </c>
      <c r="I22" s="53">
        <v>20</v>
      </c>
      <c r="J22" s="15" t="s">
        <v>212</v>
      </c>
      <c r="K22" t="s">
        <v>213</v>
      </c>
      <c r="L22" s="26" t="s">
        <v>200</v>
      </c>
    </row>
    <row r="23" spans="1:12" x14ac:dyDescent="0.3">
      <c r="A23" s="208"/>
      <c r="B23" s="15" t="s">
        <v>201</v>
      </c>
      <c r="C23" s="33" t="s">
        <v>214</v>
      </c>
      <c r="D23" s="34" t="s">
        <v>216</v>
      </c>
      <c r="E23" t="s">
        <v>215</v>
      </c>
      <c r="G23" s="26" t="s">
        <v>206</v>
      </c>
      <c r="H23" s="53">
        <v>8</v>
      </c>
      <c r="I23" s="53">
        <v>16</v>
      </c>
      <c r="J23" s="15" t="s">
        <v>223</v>
      </c>
      <c r="K23" t="s">
        <v>224</v>
      </c>
      <c r="L23" s="26" t="s">
        <v>200</v>
      </c>
    </row>
    <row r="24" spans="1:12" x14ac:dyDescent="0.3">
      <c r="A24" s="208"/>
      <c r="B24" s="15" t="s">
        <v>201</v>
      </c>
      <c r="C24" s="33" t="s">
        <v>225</v>
      </c>
      <c r="D24" s="34" t="s">
        <v>226</v>
      </c>
      <c r="E24" s="26" t="s">
        <v>227</v>
      </c>
      <c r="F24" s="26" t="s">
        <v>230</v>
      </c>
      <c r="G24" s="26" t="s">
        <v>206</v>
      </c>
      <c r="H24" s="53">
        <v>15</v>
      </c>
      <c r="I24" s="53">
        <v>25</v>
      </c>
      <c r="J24" s="28" t="s">
        <v>228</v>
      </c>
      <c r="K24" s="28" t="s">
        <v>229</v>
      </c>
      <c r="L24" s="26" t="s">
        <v>200</v>
      </c>
    </row>
    <row r="25" spans="1:12" x14ac:dyDescent="0.3">
      <c r="A25" s="208"/>
      <c r="B25" s="15" t="s">
        <v>201</v>
      </c>
      <c r="C25" s="33" t="s">
        <v>231</v>
      </c>
      <c r="D25" s="26"/>
      <c r="E25" s="26"/>
      <c r="F25" s="26" t="s">
        <v>232</v>
      </c>
      <c r="G25" s="26" t="s">
        <v>206</v>
      </c>
      <c r="H25" s="53">
        <v>15</v>
      </c>
      <c r="I25" s="53">
        <v>30</v>
      </c>
      <c r="J25" s="28"/>
      <c r="K25" s="28"/>
      <c r="L25" s="26" t="s">
        <v>200</v>
      </c>
    </row>
    <row r="26" spans="1:12" x14ac:dyDescent="0.3">
      <c r="A26" s="208"/>
      <c r="B26" s="15" t="s">
        <v>201</v>
      </c>
      <c r="C26" s="33" t="s">
        <v>233</v>
      </c>
      <c r="D26" s="26" t="s">
        <v>236</v>
      </c>
      <c r="E26" s="26" t="s">
        <v>235</v>
      </c>
      <c r="F26" s="26" t="s">
        <v>234</v>
      </c>
      <c r="G26" s="26" t="s">
        <v>206</v>
      </c>
      <c r="H26" s="53">
        <v>15</v>
      </c>
      <c r="I26" s="53">
        <v>30</v>
      </c>
      <c r="J26" s="28"/>
      <c r="K26" s="28"/>
      <c r="L26" s="26" t="s">
        <v>200</v>
      </c>
    </row>
    <row r="27" spans="1:12" x14ac:dyDescent="0.3">
      <c r="A27" s="208"/>
      <c r="B27" s="15" t="s">
        <v>201</v>
      </c>
      <c r="C27" s="33" t="s">
        <v>237</v>
      </c>
      <c r="D27" s="26"/>
      <c r="E27" s="26"/>
      <c r="F27" s="26" t="s">
        <v>238</v>
      </c>
      <c r="G27" s="26"/>
      <c r="J27" s="28"/>
      <c r="K27" s="28"/>
      <c r="L27" s="26" t="s">
        <v>200</v>
      </c>
    </row>
    <row r="28" spans="1:12" x14ac:dyDescent="0.3">
      <c r="A28" s="208"/>
      <c r="B28" s="15" t="s">
        <v>201</v>
      </c>
      <c r="C28" s="33" t="s">
        <v>239</v>
      </c>
      <c r="D28" s="26"/>
      <c r="E28" s="26" t="s">
        <v>240</v>
      </c>
      <c r="F28" s="26"/>
      <c r="G28" s="26"/>
      <c r="J28" s="28"/>
      <c r="K28" s="28"/>
      <c r="L28" s="26" t="s">
        <v>200</v>
      </c>
    </row>
    <row r="29" spans="1:12" x14ac:dyDescent="0.3">
      <c r="A29" s="208"/>
      <c r="B29" s="15" t="s">
        <v>201</v>
      </c>
      <c r="C29" s="33" t="s">
        <v>241</v>
      </c>
      <c r="D29" s="26"/>
      <c r="E29" s="26" t="s">
        <v>242</v>
      </c>
      <c r="F29" s="26" t="s">
        <v>243</v>
      </c>
      <c r="G29" s="26"/>
      <c r="J29" s="28"/>
      <c r="K29" s="28"/>
      <c r="L29" s="26" t="s">
        <v>200</v>
      </c>
    </row>
    <row r="30" spans="1:12" x14ac:dyDescent="0.3">
      <c r="A30" s="79"/>
      <c r="B30" s="15" t="s">
        <v>274</v>
      </c>
      <c r="C30" s="33" t="s">
        <v>275</v>
      </c>
      <c r="D30" s="26"/>
      <c r="E30" s="26"/>
      <c r="F30" s="26" t="s">
        <v>276</v>
      </c>
      <c r="G30" s="80" t="s">
        <v>277</v>
      </c>
      <c r="H30" s="53">
        <v>8</v>
      </c>
      <c r="I30" s="53">
        <v>15</v>
      </c>
      <c r="J30" s="28"/>
      <c r="K30" s="28"/>
      <c r="L30" s="26"/>
    </row>
    <row r="31" spans="1:12" x14ac:dyDescent="0.3">
      <c r="C31" s="26"/>
      <c r="D31" s="26"/>
      <c r="E31" s="26"/>
      <c r="F31" s="26"/>
      <c r="G31" s="26"/>
      <c r="J31" s="28"/>
      <c r="K31" s="28"/>
      <c r="L31" s="26" t="s">
        <v>200</v>
      </c>
    </row>
    <row r="32" spans="1:12" x14ac:dyDescent="0.3">
      <c r="L32" s="26" t="s">
        <v>200</v>
      </c>
    </row>
    <row r="33" spans="2:12" x14ac:dyDescent="0.3">
      <c r="B33" s="15" t="s">
        <v>266</v>
      </c>
      <c r="C33" t="s">
        <v>267</v>
      </c>
      <c r="F33" t="s">
        <v>268</v>
      </c>
      <c r="G33" t="s">
        <v>269</v>
      </c>
      <c r="H33" s="53">
        <v>10</v>
      </c>
      <c r="I33" s="53">
        <v>15</v>
      </c>
      <c r="L33" s="26" t="s">
        <v>200</v>
      </c>
    </row>
    <row r="34" spans="2:12" x14ac:dyDescent="0.3">
      <c r="B34" s="15" t="s">
        <v>271</v>
      </c>
      <c r="C34" t="s">
        <v>270</v>
      </c>
      <c r="F34" t="s">
        <v>272</v>
      </c>
      <c r="G34" s="77" t="s">
        <v>277</v>
      </c>
      <c r="H34" s="53">
        <v>20</v>
      </c>
      <c r="I34" s="53">
        <v>40</v>
      </c>
      <c r="L34" s="26" t="s">
        <v>200</v>
      </c>
    </row>
    <row r="35" spans="2:12" x14ac:dyDescent="0.3">
      <c r="B35" s="15" t="s">
        <v>278</v>
      </c>
      <c r="C35" t="s">
        <v>279</v>
      </c>
      <c r="F35" t="s">
        <v>280</v>
      </c>
      <c r="G35" t="s">
        <v>281</v>
      </c>
      <c r="H35" s="53">
        <v>20</v>
      </c>
      <c r="I35" s="53">
        <v>35</v>
      </c>
      <c r="L35" s="26" t="s">
        <v>200</v>
      </c>
    </row>
    <row r="36" spans="2:12" x14ac:dyDescent="0.3">
      <c r="B36" s="15" t="s">
        <v>294</v>
      </c>
      <c r="C36" t="s">
        <v>292</v>
      </c>
      <c r="F36" t="s">
        <v>293</v>
      </c>
      <c r="G36" t="s">
        <v>295</v>
      </c>
      <c r="H36" s="53">
        <v>12</v>
      </c>
      <c r="I36" s="53">
        <v>24</v>
      </c>
      <c r="L36" s="26" t="s">
        <v>200</v>
      </c>
    </row>
    <row r="37" spans="2:12" x14ac:dyDescent="0.3">
      <c r="B37" s="15" t="s">
        <v>301</v>
      </c>
      <c r="C37" t="s">
        <v>302</v>
      </c>
      <c r="G37" t="s">
        <v>303</v>
      </c>
      <c r="H37" s="53">
        <v>10</v>
      </c>
      <c r="I37" s="53">
        <v>15</v>
      </c>
      <c r="L37" s="26" t="s">
        <v>200</v>
      </c>
    </row>
    <row r="38" spans="2:12" x14ac:dyDescent="0.3">
      <c r="L38" s="26" t="s">
        <v>200</v>
      </c>
    </row>
    <row r="39" spans="2:12" x14ac:dyDescent="0.3">
      <c r="L39" s="26" t="s">
        <v>200</v>
      </c>
    </row>
    <row r="40" spans="2:12" x14ac:dyDescent="0.3">
      <c r="L40" s="26" t="s">
        <v>200</v>
      </c>
    </row>
    <row r="41" spans="2:12" x14ac:dyDescent="0.3">
      <c r="L41" s="26" t="s">
        <v>200</v>
      </c>
    </row>
    <row r="42" spans="2:12" x14ac:dyDescent="0.3">
      <c r="L42" s="26" t="s">
        <v>200</v>
      </c>
    </row>
    <row r="43" spans="2:12" x14ac:dyDescent="0.3">
      <c r="L43" s="26" t="s">
        <v>200</v>
      </c>
    </row>
    <row r="44" spans="2:12" x14ac:dyDescent="0.3">
      <c r="L44" s="26" t="s">
        <v>200</v>
      </c>
    </row>
    <row r="45" spans="2:12" x14ac:dyDescent="0.3">
      <c r="L45" s="26" t="s">
        <v>200</v>
      </c>
    </row>
    <row r="46" spans="2:12" x14ac:dyDescent="0.3">
      <c r="L46" s="26" t="s">
        <v>200</v>
      </c>
    </row>
    <row r="47" spans="2:12" x14ac:dyDescent="0.3">
      <c r="L47" s="26" t="s">
        <v>200</v>
      </c>
    </row>
    <row r="48" spans="2:12" x14ac:dyDescent="0.3">
      <c r="L48" s="26" t="s">
        <v>200</v>
      </c>
    </row>
    <row r="49" spans="12:12" x14ac:dyDescent="0.3">
      <c r="L49" s="26" t="s">
        <v>200</v>
      </c>
    </row>
    <row r="50" spans="12:12" x14ac:dyDescent="0.3">
      <c r="L50" s="26" t="s">
        <v>200</v>
      </c>
    </row>
    <row r="51" spans="12:12" x14ac:dyDescent="0.3">
      <c r="L51" s="26" t="s">
        <v>200</v>
      </c>
    </row>
    <row r="52" spans="12:12" x14ac:dyDescent="0.3">
      <c r="L52" s="26" t="s">
        <v>200</v>
      </c>
    </row>
    <row r="53" spans="12:12" x14ac:dyDescent="0.3">
      <c r="L53" s="26" t="s">
        <v>200</v>
      </c>
    </row>
    <row r="54" spans="12:12" x14ac:dyDescent="0.3">
      <c r="L54" s="26" t="s">
        <v>200</v>
      </c>
    </row>
    <row r="55" spans="12:12" x14ac:dyDescent="0.3">
      <c r="L55" s="26" t="s">
        <v>200</v>
      </c>
    </row>
    <row r="56" spans="12:12" x14ac:dyDescent="0.3">
      <c r="L56" s="26" t="s">
        <v>200</v>
      </c>
    </row>
    <row r="57" spans="12:12" x14ac:dyDescent="0.3">
      <c r="L57" s="26" t="s">
        <v>200</v>
      </c>
    </row>
    <row r="58" spans="12:12" x14ac:dyDescent="0.3">
      <c r="L58" s="26" t="s">
        <v>200</v>
      </c>
    </row>
    <row r="59" spans="12:12" x14ac:dyDescent="0.3">
      <c r="L59" s="26" t="s">
        <v>200</v>
      </c>
    </row>
    <row r="60" spans="12:12" x14ac:dyDescent="0.3">
      <c r="L60" s="26" t="s">
        <v>200</v>
      </c>
    </row>
    <row r="61" spans="12:12" x14ac:dyDescent="0.3">
      <c r="L61" s="26" t="s">
        <v>200</v>
      </c>
    </row>
    <row r="62" spans="12:12" x14ac:dyDescent="0.3">
      <c r="L62" s="26" t="s">
        <v>200</v>
      </c>
    </row>
    <row r="63" spans="12:12" x14ac:dyDescent="0.3">
      <c r="L63" s="26" t="s">
        <v>200</v>
      </c>
    </row>
    <row r="64" spans="12:12" x14ac:dyDescent="0.3">
      <c r="L64" s="26" t="s">
        <v>200</v>
      </c>
    </row>
    <row r="65" spans="12:12" x14ac:dyDescent="0.3">
      <c r="L65" s="26" t="s">
        <v>200</v>
      </c>
    </row>
    <row r="66" spans="12:12" x14ac:dyDescent="0.3">
      <c r="L66" s="26" t="s">
        <v>200</v>
      </c>
    </row>
    <row r="67" spans="12:12" x14ac:dyDescent="0.3">
      <c r="L67" s="26" t="s">
        <v>200</v>
      </c>
    </row>
    <row r="68" spans="12:12" x14ac:dyDescent="0.3">
      <c r="L68" s="26" t="s">
        <v>200</v>
      </c>
    </row>
    <row r="69" spans="12:12" x14ac:dyDescent="0.3">
      <c r="L69" s="26" t="s">
        <v>200</v>
      </c>
    </row>
    <row r="70" spans="12:12" x14ac:dyDescent="0.3">
      <c r="L70" s="26" t="s">
        <v>200</v>
      </c>
    </row>
    <row r="71" spans="12:12" x14ac:dyDescent="0.3">
      <c r="L71" s="26" t="s">
        <v>200</v>
      </c>
    </row>
    <row r="72" spans="12:12" x14ac:dyDescent="0.3">
      <c r="L72" s="26" t="s">
        <v>200</v>
      </c>
    </row>
    <row r="73" spans="12:12" x14ac:dyDescent="0.3">
      <c r="L73" s="26" t="s">
        <v>200</v>
      </c>
    </row>
    <row r="74" spans="12:12" x14ac:dyDescent="0.3">
      <c r="L74" s="26" t="s">
        <v>200</v>
      </c>
    </row>
    <row r="75" spans="12:12" x14ac:dyDescent="0.3">
      <c r="L75" s="26" t="s">
        <v>200</v>
      </c>
    </row>
    <row r="76" spans="12:12" x14ac:dyDescent="0.3">
      <c r="L76" s="26" t="s">
        <v>200</v>
      </c>
    </row>
    <row r="77" spans="12:12" x14ac:dyDescent="0.3">
      <c r="L77" s="26" t="s">
        <v>200</v>
      </c>
    </row>
    <row r="78" spans="12:12" x14ac:dyDescent="0.3">
      <c r="L78" s="26" t="s">
        <v>200</v>
      </c>
    </row>
    <row r="79" spans="12:12" x14ac:dyDescent="0.3">
      <c r="L79" s="26" t="s">
        <v>200</v>
      </c>
    </row>
    <row r="80" spans="12:12" x14ac:dyDescent="0.3">
      <c r="L80" s="26" t="s">
        <v>200</v>
      </c>
    </row>
    <row r="81" spans="12:12" x14ac:dyDescent="0.3">
      <c r="L81" s="26" t="s">
        <v>200</v>
      </c>
    </row>
    <row r="82" spans="12:12" x14ac:dyDescent="0.3">
      <c r="L82" s="26" t="s">
        <v>200</v>
      </c>
    </row>
    <row r="83" spans="12:12" x14ac:dyDescent="0.3">
      <c r="L83" s="26" t="s">
        <v>200</v>
      </c>
    </row>
    <row r="84" spans="12:12" x14ac:dyDescent="0.3">
      <c r="L84" s="26" t="s">
        <v>200</v>
      </c>
    </row>
    <row r="85" spans="12:12" x14ac:dyDescent="0.3">
      <c r="L85" s="26" t="s">
        <v>200</v>
      </c>
    </row>
    <row r="86" spans="12:12" x14ac:dyDescent="0.3">
      <c r="L86" s="26" t="s">
        <v>200</v>
      </c>
    </row>
    <row r="87" spans="12:12" x14ac:dyDescent="0.3">
      <c r="L87" s="26" t="s">
        <v>200</v>
      </c>
    </row>
    <row r="88" spans="12:12" x14ac:dyDescent="0.3">
      <c r="L88" s="26" t="s">
        <v>200</v>
      </c>
    </row>
    <row r="89" spans="12:12" x14ac:dyDescent="0.3">
      <c r="L89" s="26" t="s">
        <v>200</v>
      </c>
    </row>
    <row r="90" spans="12:12" x14ac:dyDescent="0.3">
      <c r="L90" s="26" t="s">
        <v>200</v>
      </c>
    </row>
    <row r="91" spans="12:12" x14ac:dyDescent="0.3">
      <c r="L91" s="26" t="s">
        <v>200</v>
      </c>
    </row>
    <row r="92" spans="12:12" x14ac:dyDescent="0.3">
      <c r="L92" s="26" t="s">
        <v>200</v>
      </c>
    </row>
    <row r="93" spans="12:12" x14ac:dyDescent="0.3">
      <c r="L93" s="26" t="s">
        <v>200</v>
      </c>
    </row>
    <row r="94" spans="12:12" x14ac:dyDescent="0.3">
      <c r="L94" s="26" t="s">
        <v>200</v>
      </c>
    </row>
    <row r="95" spans="12:12" x14ac:dyDescent="0.3">
      <c r="L95" s="26" t="s">
        <v>200</v>
      </c>
    </row>
    <row r="96" spans="12:12" x14ac:dyDescent="0.3">
      <c r="L96" s="26" t="s">
        <v>200</v>
      </c>
    </row>
    <row r="97" spans="12:12" x14ac:dyDescent="0.3">
      <c r="L97" s="26" t="s">
        <v>200</v>
      </c>
    </row>
    <row r="98" spans="12:12" x14ac:dyDescent="0.3">
      <c r="L98" s="26" t="s">
        <v>200</v>
      </c>
    </row>
    <row r="99" spans="12:12" x14ac:dyDescent="0.3">
      <c r="L99" s="26" t="s">
        <v>200</v>
      </c>
    </row>
    <row r="100" spans="12:12" x14ac:dyDescent="0.3">
      <c r="L100" s="26" t="s">
        <v>200</v>
      </c>
    </row>
    <row r="101" spans="12:12" x14ac:dyDescent="0.3">
      <c r="L101" s="26" t="s">
        <v>200</v>
      </c>
    </row>
    <row r="102" spans="12:12" x14ac:dyDescent="0.3">
      <c r="L102" s="26" t="s">
        <v>200</v>
      </c>
    </row>
    <row r="103" spans="12:12" x14ac:dyDescent="0.3">
      <c r="L103" s="26" t="s">
        <v>200</v>
      </c>
    </row>
    <row r="104" spans="12:12" x14ac:dyDescent="0.3">
      <c r="L104" s="26" t="s">
        <v>200</v>
      </c>
    </row>
    <row r="105" spans="12:12" x14ac:dyDescent="0.3">
      <c r="L105" s="26" t="s">
        <v>200</v>
      </c>
    </row>
    <row r="106" spans="12:12" x14ac:dyDescent="0.3">
      <c r="L106" s="26" t="s">
        <v>200</v>
      </c>
    </row>
    <row r="107" spans="12:12" x14ac:dyDescent="0.3">
      <c r="L107" s="26" t="s">
        <v>200</v>
      </c>
    </row>
    <row r="108" spans="12:12" x14ac:dyDescent="0.3">
      <c r="L108" s="26" t="s">
        <v>200</v>
      </c>
    </row>
    <row r="109" spans="12:12" x14ac:dyDescent="0.3">
      <c r="L109" s="26" t="s">
        <v>200</v>
      </c>
    </row>
    <row r="110" spans="12:12" x14ac:dyDescent="0.3">
      <c r="L110" s="26" t="s">
        <v>200</v>
      </c>
    </row>
    <row r="111" spans="12:12" x14ac:dyDescent="0.3">
      <c r="L111" s="26" t="s">
        <v>200</v>
      </c>
    </row>
    <row r="112" spans="12:12" x14ac:dyDescent="0.3">
      <c r="L112" s="26" t="s">
        <v>200</v>
      </c>
    </row>
    <row r="113" spans="12:12" x14ac:dyDescent="0.3">
      <c r="L113" s="26" t="s">
        <v>200</v>
      </c>
    </row>
    <row r="114" spans="12:12" x14ac:dyDescent="0.3">
      <c r="L114" s="26" t="s">
        <v>200</v>
      </c>
    </row>
    <row r="115" spans="12:12" x14ac:dyDescent="0.3">
      <c r="L115" s="26" t="s">
        <v>200</v>
      </c>
    </row>
    <row r="116" spans="12:12" x14ac:dyDescent="0.3">
      <c r="L116" s="26" t="s">
        <v>200</v>
      </c>
    </row>
  </sheetData>
  <sortState ref="B2:L116">
    <sortCondition ref="G2:G116"/>
    <sortCondition ref="B2:B116"/>
    <sortCondition descending="1" ref="H2:H116"/>
    <sortCondition descending="1" ref="I2:I116"/>
  </sortState>
  <mergeCells count="1">
    <mergeCell ref="A2:A29"/>
  </mergeCells>
  <phoneticPr fontId="1" type="noConversion"/>
  <hyperlinks>
    <hyperlink ref="K14" r:id="rId1" xr:uid="{A05DD50D-BBF7-49D5-A784-FC227A6EE03B}"/>
    <hyperlink ref="J14" r:id="rId2" xr:uid="{5F74278E-2072-4A84-8A71-FF797F49FD3D}"/>
    <hyperlink ref="J7" r:id="rId3" xr:uid="{B4EA039E-0E23-4E5E-B6E7-9EAD7445C8DC}"/>
    <hyperlink ref="K7" r:id="rId4" xr:uid="{A442B2A0-D3DB-4255-AB79-F0D280A3ADA0}"/>
    <hyperlink ref="J11" r:id="rId5" xr:uid="{A8CCC6FC-C8CF-4380-B8FF-22668FA87FA9}"/>
    <hyperlink ref="J3" r:id="rId6" xr:uid="{1EEDED28-08F3-458B-A6BB-CD7940A5FE15}"/>
    <hyperlink ref="J4" r:id="rId7" xr:uid="{579989EA-C9A6-48E3-85F4-8940232F342E}"/>
    <hyperlink ref="J6" r:id="rId8" xr:uid="{803BB8FE-39DB-4E2B-AE40-FE0CF23DB832}"/>
    <hyperlink ref="K6" r:id="rId9" xr:uid="{410EFCBE-F567-4FCF-A011-9894AC847F8A}"/>
    <hyperlink ref="J5" r:id="rId10" xr:uid="{002C9F49-2A9A-4730-8533-45BE8FC4A233}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4" tint="-0.249977111117893"/>
  </sheetPr>
  <dimension ref="A1:AB70"/>
  <sheetViews>
    <sheetView tabSelected="1" topLeftCell="A5" zoomScaleNormal="100" zoomScalePageLayoutView="58" workbookViewId="0">
      <selection activeCell="M37" sqref="M37"/>
    </sheetView>
  </sheetViews>
  <sheetFormatPr defaultRowHeight="11.5" x14ac:dyDescent="0.25"/>
  <cols>
    <col min="1" max="1" width="3.1640625" style="94" customWidth="1"/>
    <col min="2" max="2" width="4.5" style="94" customWidth="1"/>
    <col min="3" max="3" width="4.4140625" style="94" customWidth="1"/>
    <col min="4" max="4" width="4.33203125" style="94" customWidth="1"/>
    <col min="5" max="5" width="4" style="94" customWidth="1"/>
    <col min="6" max="6" width="4.75" style="94" customWidth="1"/>
    <col min="7" max="15" width="5.08203125" style="94" customWidth="1"/>
    <col min="16" max="16" width="5.33203125" style="94" customWidth="1"/>
    <col min="17" max="17" width="6.33203125" style="94" customWidth="1"/>
    <col min="18" max="18" width="5.25" style="94" customWidth="1"/>
    <col min="19" max="19" width="4.75" style="94" customWidth="1"/>
    <col min="20" max="20" width="4.58203125" style="94" customWidth="1"/>
    <col min="21" max="21" width="10.08203125" style="94" customWidth="1"/>
    <col min="22" max="22" width="10.08203125" style="95" customWidth="1"/>
    <col min="23" max="27" width="8.6640625" style="21"/>
    <col min="28" max="28" width="5.58203125" style="136" customWidth="1"/>
    <col min="29" max="16384" width="8.6640625" style="21"/>
  </cols>
  <sheetData>
    <row r="1" spans="22:28" s="20" customFormat="1" ht="26.5" customHeight="1" x14ac:dyDescent="0.3">
      <c r="V1" s="19"/>
      <c r="AB1" s="137"/>
    </row>
    <row r="29" spans="1:28" ht="12" thickBot="1" x14ac:dyDescent="0.3"/>
    <row r="30" spans="1:28" s="22" customFormat="1" ht="25" customHeight="1" thickBot="1" x14ac:dyDescent="0.3">
      <c r="A30" s="62" t="s">
        <v>38</v>
      </c>
      <c r="B30" s="64" t="s">
        <v>176</v>
      </c>
      <c r="C30" s="63" t="s">
        <v>50</v>
      </c>
      <c r="D30" s="62" t="s">
        <v>51</v>
      </c>
      <c r="E30" s="62" t="s">
        <v>49</v>
      </c>
      <c r="F30" s="62" t="s">
        <v>375</v>
      </c>
      <c r="G30" s="63" t="s">
        <v>56</v>
      </c>
      <c r="H30" s="62" t="s">
        <v>57</v>
      </c>
      <c r="I30" s="62" t="s">
        <v>389</v>
      </c>
      <c r="J30" s="62" t="s">
        <v>37</v>
      </c>
      <c r="K30" s="62" t="s">
        <v>58</v>
      </c>
      <c r="L30" s="62" t="s">
        <v>407</v>
      </c>
      <c r="M30" s="62" t="s">
        <v>454</v>
      </c>
      <c r="N30" s="62" t="s">
        <v>47</v>
      </c>
      <c r="O30" s="62" t="s">
        <v>299</v>
      </c>
      <c r="P30" s="62" t="s">
        <v>304</v>
      </c>
      <c r="Q30" s="63" t="s">
        <v>46</v>
      </c>
      <c r="R30" s="62" t="s">
        <v>368</v>
      </c>
      <c r="S30" s="62" t="s">
        <v>456</v>
      </c>
      <c r="T30" s="63" t="s">
        <v>48</v>
      </c>
      <c r="U30" s="212" t="s">
        <v>463</v>
      </c>
      <c r="V30" s="213"/>
      <c r="AB30" s="138"/>
    </row>
    <row r="31" spans="1:28" ht="15" customHeight="1" x14ac:dyDescent="0.25">
      <c r="A31" s="91" t="s">
        <v>273</v>
      </c>
      <c r="B31" s="113">
        <f>SUM(B34:B45)</f>
        <v>2455</v>
      </c>
      <c r="C31" s="114">
        <f t="shared" ref="C31:K31" si="0">SUM(C32:C44)</f>
        <v>4358.34</v>
      </c>
      <c r="D31" s="115">
        <f t="shared" si="0"/>
        <v>6300</v>
      </c>
      <c r="E31" s="147">
        <f t="shared" si="0"/>
        <v>1812.69</v>
      </c>
      <c r="F31" s="115">
        <f t="shared" si="0"/>
        <v>85502.94</v>
      </c>
      <c r="G31" s="151">
        <f>SUM(G32:G44)</f>
        <v>24127.719999999998</v>
      </c>
      <c r="H31" s="147">
        <f>SUM(H32:H44)</f>
        <v>2505</v>
      </c>
      <c r="I31" s="147">
        <f>SUM(I32:I44)</f>
        <v>4291</v>
      </c>
      <c r="J31" s="147">
        <f t="shared" si="0"/>
        <v>12698</v>
      </c>
      <c r="K31" s="147">
        <f t="shared" si="0"/>
        <v>8710</v>
      </c>
      <c r="L31" s="147">
        <f t="shared" ref="L31" si="1">SUM(L32:L44)</f>
        <v>1663</v>
      </c>
      <c r="M31" s="147">
        <f>SUM(M32:M44)</f>
        <v>300.29000000000002</v>
      </c>
      <c r="N31" s="147">
        <f>SUM(N32:N44)</f>
        <v>1069.1599999999999</v>
      </c>
      <c r="O31" s="155">
        <f>SUM(O32:O44)</f>
        <v>8300</v>
      </c>
      <c r="P31" s="164">
        <f>SUM(P32:P44)</f>
        <v>69981.17</v>
      </c>
      <c r="Q31" s="114">
        <f>LOOKUP(1,0/(ISNUMBER(Q32:Q44)),Q32:Q44)</f>
        <v>26347.140000000003</v>
      </c>
      <c r="R31" s="115">
        <f>SUM(R32:R44)</f>
        <v>234.93</v>
      </c>
      <c r="S31" s="141"/>
      <c r="T31" s="142"/>
      <c r="U31" s="59" t="s">
        <v>460</v>
      </c>
      <c r="V31" s="60" t="s">
        <v>461</v>
      </c>
    </row>
    <row r="32" spans="1:28" ht="15" customHeight="1" x14ac:dyDescent="0.25">
      <c r="A32" s="78" t="s">
        <v>250</v>
      </c>
      <c r="B32" s="92" t="s">
        <v>388</v>
      </c>
      <c r="C32" s="93">
        <v>3978</v>
      </c>
      <c r="D32" s="96">
        <v>5600</v>
      </c>
      <c r="E32" s="148">
        <v>1795</v>
      </c>
      <c r="F32" s="96">
        <v>70874</v>
      </c>
      <c r="G32" s="152">
        <v>22938</v>
      </c>
      <c r="H32" s="148">
        <v>2475</v>
      </c>
      <c r="I32" s="148">
        <f>1564+2080</f>
        <v>3644</v>
      </c>
      <c r="J32" s="148">
        <v>10829</v>
      </c>
      <c r="K32" s="148">
        <v>8695</v>
      </c>
      <c r="L32" s="148">
        <v>464</v>
      </c>
      <c r="M32" s="148">
        <v>0</v>
      </c>
      <c r="N32" s="148">
        <v>211</v>
      </c>
      <c r="O32" s="156">
        <v>8650</v>
      </c>
      <c r="P32" s="165">
        <v>64023</v>
      </c>
      <c r="Q32" s="93">
        <v>16333.37</v>
      </c>
      <c r="R32" s="97">
        <v>89</v>
      </c>
      <c r="S32" s="97">
        <f>R32/Q32*1000</f>
        <v>5.4489673594610295</v>
      </c>
      <c r="T32" s="98">
        <f>(G32+I32)/P32</f>
        <v>0.41519453946238072</v>
      </c>
      <c r="U32" s="214">
        <v>0</v>
      </c>
      <c r="V32" s="215">
        <v>0</v>
      </c>
      <c r="AB32" s="21"/>
    </row>
    <row r="33" spans="1:28" ht="15" customHeight="1" x14ac:dyDescent="0.25">
      <c r="A33" s="58" t="s">
        <v>247</v>
      </c>
      <c r="B33" s="99">
        <f>1000+(30+7)*15+100+4*200</f>
        <v>2455</v>
      </c>
      <c r="C33" s="100">
        <f>277.52+98.62+4.2</f>
        <v>380.34</v>
      </c>
      <c r="D33" s="101">
        <f>350*2</f>
        <v>700</v>
      </c>
      <c r="E33" s="149">
        <v>17.690000000000001</v>
      </c>
      <c r="F33" s="101">
        <v>7071.97</v>
      </c>
      <c r="G33" s="153">
        <f>P33-SUM(H33:N33)</f>
        <v>926.72999999999888</v>
      </c>
      <c r="H33" s="149">
        <v>0</v>
      </c>
      <c r="I33" s="149">
        <f>96+10</f>
        <v>106</v>
      </c>
      <c r="J33" s="149">
        <v>976</v>
      </c>
      <c r="K33" s="149">
        <v>0</v>
      </c>
      <c r="L33" s="149">
        <v>0</v>
      </c>
      <c r="M33" s="149">
        <f>115+12</f>
        <v>127</v>
      </c>
      <c r="N33" s="149">
        <f>29.9+69*2+10+17+19.9+18+20+400</f>
        <v>652.79999999999995</v>
      </c>
      <c r="O33" s="104">
        <v>-350</v>
      </c>
      <c r="P33" s="166">
        <f>Q32+F33-Q33-O33</f>
        <v>2788.5299999999988</v>
      </c>
      <c r="Q33" s="100">
        <f>639.58+135+20154.47+37.76</f>
        <v>20966.810000000001</v>
      </c>
      <c r="R33" s="102">
        <f>154.47-R32</f>
        <v>65.47</v>
      </c>
      <c r="S33" s="102">
        <f>R33/(Q33+Q32)*2*1000</f>
        <v>3.5104388236196176</v>
      </c>
      <c r="T33" s="103">
        <f>G33/P33</f>
        <v>0.33233639229271311</v>
      </c>
      <c r="U33" s="214"/>
      <c r="V33" s="215"/>
    </row>
    <row r="34" spans="1:28" ht="15" customHeight="1" x14ac:dyDescent="0.25">
      <c r="A34" s="58" t="s">
        <v>248</v>
      </c>
      <c r="B34" s="99"/>
      <c r="C34" s="100"/>
      <c r="D34" s="101"/>
      <c r="E34" s="149"/>
      <c r="F34" s="101">
        <v>7556.97</v>
      </c>
      <c r="G34" s="153">
        <f>P34-SUM(H34:N34)</f>
        <v>262.98999999999933</v>
      </c>
      <c r="H34" s="149">
        <f>30</f>
        <v>30</v>
      </c>
      <c r="I34" s="149">
        <f>155+103+133</f>
        <v>391</v>
      </c>
      <c r="J34" s="149">
        <v>893</v>
      </c>
      <c r="K34" s="149">
        <v>15</v>
      </c>
      <c r="L34" s="149">
        <f>199+1000</f>
        <v>1199</v>
      </c>
      <c r="M34" s="149">
        <f>26.96+100+25.12+21.21</f>
        <v>173.29000000000002</v>
      </c>
      <c r="N34" s="149">
        <f>52.9+26.96+69+28+19.9+8.6</f>
        <v>205.36</v>
      </c>
      <c r="O34" s="104">
        <v>0</v>
      </c>
      <c r="P34" s="166">
        <f>(200+168+100+100+100+100+20+20+185)+Q33+F34-Q34</f>
        <v>3169.6399999999994</v>
      </c>
      <c r="Q34" s="100">
        <f>19234.93+448.24+6663.97</f>
        <v>26347.140000000003</v>
      </c>
      <c r="R34" s="102">
        <f>234.93-SUM(R32:R33)</f>
        <v>80.460000000000008</v>
      </c>
      <c r="S34" s="102">
        <f>R34/Q33*1000</f>
        <v>3.837493638755729</v>
      </c>
      <c r="T34" s="103">
        <f>G34/P34</f>
        <v>8.2971567749018621E-2</v>
      </c>
      <c r="U34" s="65" t="s">
        <v>462</v>
      </c>
      <c r="V34" s="66" t="s">
        <v>249</v>
      </c>
      <c r="AA34" s="135"/>
    </row>
    <row r="35" spans="1:28" ht="15" customHeight="1" x14ac:dyDescent="0.25">
      <c r="A35" s="58" t="s">
        <v>246</v>
      </c>
      <c r="B35" s="99"/>
      <c r="C35" s="100"/>
      <c r="D35" s="101"/>
      <c r="E35" s="149"/>
      <c r="F35" s="101"/>
      <c r="G35" s="153"/>
      <c r="H35" s="149"/>
      <c r="I35" s="149">
        <f>150</f>
        <v>150</v>
      </c>
      <c r="J35" s="149"/>
      <c r="K35" s="149"/>
      <c r="L35" s="149"/>
      <c r="M35" s="149"/>
      <c r="N35" s="149"/>
      <c r="O35" s="104"/>
      <c r="P35" s="166"/>
      <c r="Q35" s="100"/>
      <c r="R35" s="102"/>
      <c r="S35" s="102"/>
      <c r="T35" s="103"/>
      <c r="U35" s="214">
        <v>0</v>
      </c>
      <c r="V35" s="215">
        <f>T46</f>
        <v>0.19967876042476104</v>
      </c>
    </row>
    <row r="36" spans="1:28" ht="15" customHeight="1" x14ac:dyDescent="0.25">
      <c r="A36" s="58" t="s">
        <v>39</v>
      </c>
      <c r="B36" s="99"/>
      <c r="C36" s="100"/>
      <c r="D36" s="101"/>
      <c r="E36" s="149"/>
      <c r="F36" s="101"/>
      <c r="G36" s="153"/>
      <c r="H36" s="149"/>
      <c r="I36" s="149"/>
      <c r="J36" s="149"/>
      <c r="K36" s="149"/>
      <c r="L36" s="149"/>
      <c r="M36" s="149"/>
      <c r="N36" s="149"/>
      <c r="O36" s="104"/>
      <c r="P36" s="166"/>
      <c r="Q36" s="100"/>
      <c r="R36" s="102"/>
      <c r="S36" s="102"/>
      <c r="T36" s="103"/>
      <c r="U36" s="214"/>
      <c r="V36" s="215"/>
    </row>
    <row r="37" spans="1:28" ht="15" customHeight="1" x14ac:dyDescent="0.25">
      <c r="A37" s="58" t="s">
        <v>40</v>
      </c>
      <c r="B37" s="99"/>
      <c r="C37" s="100"/>
      <c r="D37" s="101"/>
      <c r="E37" s="149"/>
      <c r="F37" s="101"/>
      <c r="G37" s="153"/>
      <c r="H37" s="149"/>
      <c r="I37" s="149"/>
      <c r="J37" s="149"/>
      <c r="K37" s="149"/>
      <c r="L37" s="149"/>
      <c r="M37" s="149"/>
      <c r="N37" s="149"/>
      <c r="O37" s="104"/>
      <c r="P37" s="166"/>
      <c r="Q37" s="100"/>
      <c r="R37" s="102"/>
      <c r="S37" s="102"/>
      <c r="T37" s="103"/>
      <c r="U37" s="65" t="s">
        <v>459</v>
      </c>
      <c r="V37" s="66" t="s">
        <v>466</v>
      </c>
    </row>
    <row r="38" spans="1:28" ht="15" customHeight="1" x14ac:dyDescent="0.25">
      <c r="A38" s="58" t="s">
        <v>41</v>
      </c>
      <c r="B38" s="99"/>
      <c r="C38" s="100"/>
      <c r="D38" s="101"/>
      <c r="E38" s="149"/>
      <c r="F38" s="101"/>
      <c r="G38" s="153"/>
      <c r="H38" s="149"/>
      <c r="I38" s="149"/>
      <c r="J38" s="149"/>
      <c r="K38" s="149"/>
      <c r="L38" s="149"/>
      <c r="M38" s="149"/>
      <c r="N38" s="149"/>
      <c r="O38" s="104"/>
      <c r="P38" s="166"/>
      <c r="Q38" s="100"/>
      <c r="R38" s="102"/>
      <c r="S38" s="102"/>
      <c r="T38" s="103"/>
      <c r="U38" s="210">
        <f ca="1">DATEDIF(NOW(),"2019/03/15","d")</f>
        <v>11</v>
      </c>
      <c r="V38" s="211">
        <f ca="1">DATEDIF(NOW(),"2019/03/9","d")</f>
        <v>5</v>
      </c>
    </row>
    <row r="39" spans="1:28" ht="15" customHeight="1" x14ac:dyDescent="0.25">
      <c r="A39" s="58" t="s">
        <v>42</v>
      </c>
      <c r="B39" s="99"/>
      <c r="C39" s="100"/>
      <c r="D39" s="101"/>
      <c r="E39" s="149"/>
      <c r="F39" s="101"/>
      <c r="G39" s="153"/>
      <c r="H39" s="149"/>
      <c r="I39" s="149"/>
      <c r="J39" s="149"/>
      <c r="K39" s="149"/>
      <c r="L39" s="149"/>
      <c r="M39" s="149"/>
      <c r="N39" s="149"/>
      <c r="O39" s="104"/>
      <c r="P39" s="166"/>
      <c r="Q39" s="100"/>
      <c r="R39" s="102"/>
      <c r="S39" s="102"/>
      <c r="T39" s="103"/>
      <c r="U39" s="210"/>
      <c r="V39" s="211"/>
    </row>
    <row r="40" spans="1:28" ht="15" customHeight="1" x14ac:dyDescent="0.25">
      <c r="A40" s="58" t="s">
        <v>43</v>
      </c>
      <c r="B40" s="99"/>
      <c r="C40" s="100"/>
      <c r="D40" s="101"/>
      <c r="E40" s="149"/>
      <c r="F40" s="101"/>
      <c r="G40" s="153"/>
      <c r="H40" s="149"/>
      <c r="I40" s="149"/>
      <c r="J40" s="149"/>
      <c r="K40" s="149"/>
      <c r="L40" s="149"/>
      <c r="M40" s="149"/>
      <c r="N40" s="149"/>
      <c r="O40" s="104"/>
      <c r="P40" s="166"/>
      <c r="Q40" s="100"/>
      <c r="R40" s="102"/>
      <c r="S40" s="102"/>
      <c r="T40" s="103"/>
      <c r="U40" s="65" t="s">
        <v>467</v>
      </c>
      <c r="V40" s="66"/>
    </row>
    <row r="41" spans="1:28" ht="15" customHeight="1" x14ac:dyDescent="0.25">
      <c r="A41" s="58" t="s">
        <v>44</v>
      </c>
      <c r="B41" s="99"/>
      <c r="C41" s="100"/>
      <c r="D41" s="101"/>
      <c r="E41" s="149"/>
      <c r="F41" s="101"/>
      <c r="G41" s="153"/>
      <c r="H41" s="149"/>
      <c r="I41" s="149"/>
      <c r="J41" s="149"/>
      <c r="K41" s="149"/>
      <c r="L41" s="149"/>
      <c r="M41" s="149"/>
      <c r="N41" s="149"/>
      <c r="O41" s="104"/>
      <c r="P41" s="166"/>
      <c r="Q41" s="100"/>
      <c r="R41" s="102"/>
      <c r="S41" s="162"/>
      <c r="T41" s="103"/>
      <c r="U41" s="210">
        <f ca="1">DATEDIF(NOW(),"2019/05/09","d")</f>
        <v>66</v>
      </c>
      <c r="V41" s="211"/>
    </row>
    <row r="42" spans="1:28" ht="15" customHeight="1" x14ac:dyDescent="0.25">
      <c r="A42" s="58" t="s">
        <v>45</v>
      </c>
      <c r="B42" s="99"/>
      <c r="C42" s="100"/>
      <c r="D42" s="101"/>
      <c r="E42" s="149"/>
      <c r="F42" s="101"/>
      <c r="G42" s="153"/>
      <c r="H42" s="149"/>
      <c r="I42" s="149"/>
      <c r="J42" s="149"/>
      <c r="K42" s="149"/>
      <c r="L42" s="149"/>
      <c r="M42" s="149"/>
      <c r="N42" s="149"/>
      <c r="O42" s="104"/>
      <c r="P42" s="166"/>
      <c r="Q42" s="100"/>
      <c r="R42" s="102"/>
      <c r="S42" s="162"/>
      <c r="T42" s="103"/>
      <c r="U42" s="210"/>
      <c r="V42" s="211"/>
    </row>
    <row r="43" spans="1:28" ht="15" customHeight="1" x14ac:dyDescent="0.25">
      <c r="A43" s="58" t="s">
        <v>245</v>
      </c>
      <c r="B43" s="99"/>
      <c r="C43" s="100"/>
      <c r="D43" s="101"/>
      <c r="E43" s="149"/>
      <c r="F43" s="101"/>
      <c r="G43" s="153"/>
      <c r="H43" s="149"/>
      <c r="I43" s="149"/>
      <c r="J43" s="149"/>
      <c r="K43" s="149"/>
      <c r="L43" s="149"/>
      <c r="M43" s="149"/>
      <c r="N43" s="149"/>
      <c r="O43" s="104"/>
      <c r="P43" s="166"/>
      <c r="Q43" s="100"/>
      <c r="R43" s="102"/>
      <c r="S43" s="162"/>
      <c r="T43" s="103"/>
      <c r="U43" s="67"/>
      <c r="V43" s="68"/>
    </row>
    <row r="44" spans="1:28" s="23" customFormat="1" ht="16" customHeight="1" thickBot="1" x14ac:dyDescent="0.3">
      <c r="A44" s="58" t="s">
        <v>244</v>
      </c>
      <c r="B44" s="105"/>
      <c r="C44" s="100"/>
      <c r="D44" s="101"/>
      <c r="E44" s="149"/>
      <c r="F44" s="101"/>
      <c r="G44" s="154"/>
      <c r="H44" s="149"/>
      <c r="I44" s="149"/>
      <c r="J44" s="149"/>
      <c r="K44" s="149"/>
      <c r="L44" s="149"/>
      <c r="M44" s="149"/>
      <c r="N44" s="149"/>
      <c r="O44" s="104"/>
      <c r="P44" s="166"/>
      <c r="Q44" s="100"/>
      <c r="R44" s="102"/>
      <c r="S44" s="162"/>
      <c r="T44" s="103"/>
      <c r="U44" s="67"/>
      <c r="V44" s="68"/>
      <c r="AB44" s="136"/>
    </row>
    <row r="45" spans="1:28" s="69" customFormat="1" ht="16" customHeight="1" thickTop="1" thickBot="1" x14ac:dyDescent="0.35">
      <c r="A45" s="61" t="s">
        <v>465</v>
      </c>
      <c r="B45" s="106">
        <f t="shared" ref="B45:J45" si="2">AVERAGE(B33:B44)</f>
        <v>2455</v>
      </c>
      <c r="C45" s="107">
        <f t="shared" si="2"/>
        <v>380.34</v>
      </c>
      <c r="D45" s="108">
        <f t="shared" si="2"/>
        <v>700</v>
      </c>
      <c r="E45" s="150">
        <f t="shared" si="2"/>
        <v>17.690000000000001</v>
      </c>
      <c r="F45" s="109">
        <f t="shared" si="2"/>
        <v>7314.47</v>
      </c>
      <c r="G45" s="150">
        <f t="shared" si="2"/>
        <v>594.8599999999991</v>
      </c>
      <c r="H45" s="150">
        <f>AVERAGE(H33:H44)</f>
        <v>15</v>
      </c>
      <c r="I45" s="150">
        <f>AVERAGE(I33:I44)</f>
        <v>215.66666666666666</v>
      </c>
      <c r="J45" s="150">
        <f t="shared" si="2"/>
        <v>934.5</v>
      </c>
      <c r="K45" s="150">
        <f t="shared" ref="K45:P45" si="3">AVERAGE(K33:K44)</f>
        <v>7.5</v>
      </c>
      <c r="L45" s="150">
        <f t="shared" si="3"/>
        <v>599.5</v>
      </c>
      <c r="M45" s="150">
        <f t="shared" si="3"/>
        <v>150.14500000000001</v>
      </c>
      <c r="N45" s="150">
        <f t="shared" si="3"/>
        <v>429.08</v>
      </c>
      <c r="O45" s="116">
        <f t="shared" si="3"/>
        <v>-175</v>
      </c>
      <c r="P45" s="167">
        <f t="shared" si="3"/>
        <v>2979.0849999999991</v>
      </c>
      <c r="Q45" s="157">
        <f>(Q46-Q32)/COUNT(Q33:Q44)</f>
        <v>5006.8850000000011</v>
      </c>
      <c r="R45" s="146">
        <f>AVERAGE(R33:R44)</f>
        <v>72.965000000000003</v>
      </c>
      <c r="S45" s="163">
        <f>AVERAGE(S33:S44)</f>
        <v>3.6739662311876735</v>
      </c>
      <c r="T45" s="143"/>
      <c r="U45" s="67"/>
      <c r="V45" s="68"/>
      <c r="AB45" s="139"/>
    </row>
    <row r="46" spans="1:28" ht="16" customHeight="1" thickTop="1" x14ac:dyDescent="0.25">
      <c r="A46" s="61" t="s">
        <v>296</v>
      </c>
      <c r="B46" s="106">
        <f t="shared" ref="B46:J46" si="4">SUM(B33:B44)</f>
        <v>2455</v>
      </c>
      <c r="C46" s="107">
        <f t="shared" si="4"/>
        <v>380.34</v>
      </c>
      <c r="D46" s="108">
        <f t="shared" si="4"/>
        <v>700</v>
      </c>
      <c r="E46" s="150">
        <f t="shared" si="4"/>
        <v>17.690000000000001</v>
      </c>
      <c r="F46" s="109">
        <f t="shared" si="4"/>
        <v>14628.94</v>
      </c>
      <c r="G46" s="150">
        <f>SUM(G33:G44)</f>
        <v>1189.7199999999982</v>
      </c>
      <c r="H46" s="150">
        <f>SUM(H33:H44)</f>
        <v>30</v>
      </c>
      <c r="I46" s="150">
        <f>SUM(I33:I44)</f>
        <v>647</v>
      </c>
      <c r="J46" s="150">
        <f t="shared" si="4"/>
        <v>1869</v>
      </c>
      <c r="K46" s="150">
        <f t="shared" ref="K46:P46" si="5">SUM(K33:K44)</f>
        <v>15</v>
      </c>
      <c r="L46" s="150">
        <f t="shared" si="5"/>
        <v>1199</v>
      </c>
      <c r="M46" s="150">
        <f t="shared" si="5"/>
        <v>300.29000000000002</v>
      </c>
      <c r="N46" s="150">
        <f t="shared" si="5"/>
        <v>858.16</v>
      </c>
      <c r="O46" s="116">
        <f t="shared" si="5"/>
        <v>-350</v>
      </c>
      <c r="P46" s="167">
        <f t="shared" si="5"/>
        <v>5958.1699999999983</v>
      </c>
      <c r="Q46" s="107">
        <f>LOOKUP(1,0/(ISNUMBER(Q33:Q44)),Q33:Q44)</f>
        <v>26347.140000000003</v>
      </c>
      <c r="R46" s="146">
        <f>SUM(R33:R44)</f>
        <v>145.93</v>
      </c>
      <c r="S46" s="143"/>
      <c r="T46" s="110">
        <f>G46/P46</f>
        <v>0.19967876042476104</v>
      </c>
      <c r="U46" s="67"/>
      <c r="V46" s="68"/>
      <c r="AB46" s="140"/>
    </row>
    <row r="47" spans="1:28" x14ac:dyDescent="0.25">
      <c r="A47" s="111"/>
      <c r="B47" s="111"/>
      <c r="D47" s="111"/>
      <c r="E47" s="111"/>
      <c r="F47" s="111"/>
      <c r="G47" s="111"/>
      <c r="J47" s="111"/>
      <c r="K47" s="111"/>
      <c r="M47" s="111"/>
      <c r="O47" s="111"/>
    </row>
    <row r="48" spans="1:28" ht="8.5" customHeight="1" x14ac:dyDescent="0.25"/>
    <row r="50" spans="7:15" x14ac:dyDescent="0.25">
      <c r="G50" s="145" t="s">
        <v>390</v>
      </c>
      <c r="H50" s="168" t="s">
        <v>401</v>
      </c>
      <c r="I50" s="145" t="s">
        <v>402</v>
      </c>
      <c r="J50" s="145" t="s">
        <v>455</v>
      </c>
    </row>
    <row r="51" spans="7:15" s="21" customFormat="1" x14ac:dyDescent="0.25">
      <c r="G51" s="94" t="s">
        <v>458</v>
      </c>
      <c r="H51" s="94">
        <v>7600</v>
      </c>
      <c r="I51" s="94">
        <f>H51-J51</f>
        <v>600</v>
      </c>
      <c r="J51" s="94">
        <v>7000</v>
      </c>
      <c r="K51" s="94"/>
      <c r="L51" s="94"/>
      <c r="M51" s="94"/>
      <c r="N51" s="112"/>
      <c r="O51" s="94"/>
    </row>
    <row r="52" spans="7:15" s="21" customFormat="1" x14ac:dyDescent="0.25">
      <c r="G52" s="94" t="s">
        <v>391</v>
      </c>
      <c r="H52" s="94">
        <v>98.74</v>
      </c>
      <c r="I52" s="94">
        <f>H52-J52</f>
        <v>98.74</v>
      </c>
      <c r="J52" s="94"/>
      <c r="K52" s="94"/>
      <c r="L52" s="94"/>
      <c r="M52" s="94"/>
      <c r="N52" s="112"/>
      <c r="O52" s="94"/>
    </row>
    <row r="53" spans="7:15" s="21" customFormat="1" x14ac:dyDescent="0.25">
      <c r="G53" s="94"/>
      <c r="H53" s="94"/>
      <c r="I53" s="94"/>
      <c r="J53" s="94"/>
      <c r="K53" s="94"/>
      <c r="L53" s="94"/>
      <c r="M53" s="94"/>
      <c r="N53" s="112"/>
      <c r="O53" s="94"/>
    </row>
    <row r="54" spans="7:15" s="21" customFormat="1" x14ac:dyDescent="0.25">
      <c r="G54" s="94" t="s">
        <v>392</v>
      </c>
      <c r="H54" s="94">
        <v>3025</v>
      </c>
      <c r="I54" s="94">
        <f t="shared" ref="I54:I67" si="6">H54-J54</f>
        <v>3025</v>
      </c>
      <c r="J54" s="94"/>
      <c r="K54" s="94"/>
      <c r="L54" s="94"/>
      <c r="M54" s="94"/>
      <c r="N54" s="94"/>
      <c r="O54" s="94"/>
    </row>
    <row r="55" spans="7:15" s="21" customFormat="1" x14ac:dyDescent="0.25">
      <c r="G55" s="94" t="s">
        <v>393</v>
      </c>
      <c r="H55" s="94">
        <v>3013</v>
      </c>
      <c r="I55" s="94">
        <f t="shared" si="6"/>
        <v>3013</v>
      </c>
      <c r="J55" s="94"/>
      <c r="K55" s="94"/>
      <c r="L55" s="94"/>
      <c r="M55" s="94"/>
      <c r="N55" s="94"/>
      <c r="O55" s="94"/>
    </row>
    <row r="56" spans="7:15" s="21" customFormat="1" x14ac:dyDescent="0.25">
      <c r="G56" s="94" t="s">
        <v>394</v>
      </c>
      <c r="H56" s="94">
        <v>3006</v>
      </c>
      <c r="I56" s="94">
        <f t="shared" si="6"/>
        <v>3006</v>
      </c>
      <c r="J56" s="94"/>
      <c r="K56" s="94"/>
      <c r="L56" s="94"/>
      <c r="M56" s="94"/>
      <c r="N56" s="94"/>
      <c r="O56" s="94"/>
    </row>
    <row r="57" spans="7:15" s="21" customFormat="1" x14ac:dyDescent="0.25">
      <c r="G57" s="94" t="s">
        <v>395</v>
      </c>
      <c r="H57" s="94">
        <v>2014</v>
      </c>
      <c r="I57" s="94">
        <f t="shared" si="6"/>
        <v>2014</v>
      </c>
      <c r="J57" s="94"/>
      <c r="K57" s="94"/>
      <c r="L57" s="94"/>
      <c r="M57" s="134"/>
      <c r="N57" s="94"/>
      <c r="O57" s="134"/>
    </row>
    <row r="58" spans="7:15" s="21" customFormat="1" x14ac:dyDescent="0.25">
      <c r="G58" s="94" t="s">
        <v>396</v>
      </c>
      <c r="H58" s="94">
        <v>1010</v>
      </c>
      <c r="I58" s="94">
        <f t="shared" si="6"/>
        <v>1010</v>
      </c>
      <c r="J58" s="94"/>
      <c r="K58" s="94"/>
      <c r="L58" s="94"/>
      <c r="M58" s="134"/>
      <c r="N58" s="94"/>
      <c r="O58" s="94"/>
    </row>
    <row r="59" spans="7:15" s="21" customFormat="1" x14ac:dyDescent="0.25">
      <c r="G59" s="94"/>
      <c r="H59" s="94"/>
      <c r="I59" s="94"/>
      <c r="J59" s="94"/>
      <c r="K59" s="94"/>
      <c r="L59" s="94"/>
      <c r="M59" s="134"/>
      <c r="N59" s="94"/>
      <c r="O59" s="94"/>
    </row>
    <row r="60" spans="7:15" s="21" customFormat="1" x14ac:dyDescent="0.25">
      <c r="G60" s="94" t="s">
        <v>397</v>
      </c>
      <c r="H60" s="94">
        <v>1010</v>
      </c>
      <c r="I60" s="94">
        <f t="shared" si="6"/>
        <v>1010</v>
      </c>
      <c r="J60" s="94"/>
      <c r="K60" s="94"/>
      <c r="L60" s="94"/>
      <c r="M60" s="134"/>
      <c r="N60" s="94"/>
      <c r="O60" s="134"/>
    </row>
    <row r="61" spans="7:15" s="21" customFormat="1" x14ac:dyDescent="0.25">
      <c r="G61" s="94" t="s">
        <v>398</v>
      </c>
      <c r="H61" s="94">
        <v>1004</v>
      </c>
      <c r="I61" s="94">
        <f t="shared" si="6"/>
        <v>4</v>
      </c>
      <c r="J61" s="94">
        <v>1000</v>
      </c>
      <c r="K61" s="94"/>
      <c r="L61" s="94"/>
      <c r="M61" s="134"/>
      <c r="N61" s="94"/>
      <c r="O61" s="134"/>
    </row>
    <row r="62" spans="7:15" s="21" customFormat="1" x14ac:dyDescent="0.25">
      <c r="G62" s="94" t="s">
        <v>399</v>
      </c>
      <c r="H62" s="94">
        <v>1003</v>
      </c>
      <c r="I62" s="94">
        <f t="shared" si="6"/>
        <v>1003</v>
      </c>
      <c r="J62" s="94"/>
      <c r="K62" s="94"/>
      <c r="L62" s="94"/>
      <c r="M62" s="134"/>
      <c r="N62" s="94"/>
      <c r="O62" s="94"/>
    </row>
    <row r="63" spans="7:15" s="21" customFormat="1" x14ac:dyDescent="0.25">
      <c r="G63" s="94"/>
      <c r="H63" s="94"/>
      <c r="I63" s="94"/>
      <c r="J63" s="94"/>
      <c r="K63" s="94"/>
      <c r="L63" s="94"/>
      <c r="M63" s="134"/>
      <c r="N63" s="94"/>
      <c r="O63" s="94"/>
    </row>
    <row r="64" spans="7:15" s="21" customFormat="1" x14ac:dyDescent="0.25">
      <c r="G64" s="94" t="s">
        <v>400</v>
      </c>
      <c r="H64" s="94">
        <v>1529</v>
      </c>
      <c r="I64" s="94">
        <f t="shared" si="6"/>
        <v>1529</v>
      </c>
      <c r="J64" s="94"/>
      <c r="K64" s="94"/>
      <c r="L64" s="94"/>
      <c r="M64" s="94"/>
      <c r="N64" s="94"/>
      <c r="O64" s="94"/>
    </row>
    <row r="65" spans="7:17" s="21" customFormat="1" x14ac:dyDescent="0.25">
      <c r="G65" s="94" t="s">
        <v>404</v>
      </c>
      <c r="H65" s="94">
        <v>1002</v>
      </c>
      <c r="I65" s="94">
        <f t="shared" si="6"/>
        <v>1002</v>
      </c>
      <c r="J65" s="94"/>
      <c r="K65" s="94"/>
      <c r="L65" s="94"/>
      <c r="M65" s="94"/>
      <c r="N65" s="94"/>
      <c r="O65" s="94"/>
      <c r="P65" s="94"/>
      <c r="Q65" s="94"/>
    </row>
    <row r="66" spans="7:17" s="21" customFormat="1" x14ac:dyDescent="0.25">
      <c r="G66" s="94" t="s">
        <v>403</v>
      </c>
      <c r="H66" s="94">
        <v>511</v>
      </c>
      <c r="I66" s="94">
        <f t="shared" si="6"/>
        <v>511</v>
      </c>
      <c r="J66" s="94"/>
      <c r="K66" s="94"/>
      <c r="L66" s="94"/>
      <c r="M66" s="94"/>
      <c r="N66" s="94"/>
      <c r="O66" s="94"/>
      <c r="P66" s="94"/>
      <c r="Q66" s="94"/>
    </row>
    <row r="67" spans="7:17" s="21" customFormat="1" x14ac:dyDescent="0.25">
      <c r="G67" s="94" t="s">
        <v>405</v>
      </c>
      <c r="H67" s="94">
        <v>501</v>
      </c>
      <c r="I67" s="94">
        <f t="shared" si="6"/>
        <v>501</v>
      </c>
      <c r="J67" s="94"/>
      <c r="K67" s="94"/>
      <c r="L67" s="94"/>
      <c r="M67" s="94"/>
      <c r="N67" s="94"/>
      <c r="O67" s="94"/>
      <c r="P67" s="94"/>
      <c r="Q67" s="94"/>
    </row>
    <row r="69" spans="7:17" s="21" customFormat="1" x14ac:dyDescent="0.25">
      <c r="G69" s="145" t="s">
        <v>406</v>
      </c>
      <c r="H69" s="145">
        <f>SUM(H51:H68)</f>
        <v>26326.739999999998</v>
      </c>
      <c r="I69" s="145">
        <f>SUM(I51:I68)</f>
        <v>18326.739999999998</v>
      </c>
      <c r="J69" s="145">
        <f>SUM(J51:J68)</f>
        <v>8000</v>
      </c>
      <c r="K69" s="94"/>
      <c r="L69" s="94"/>
      <c r="M69" s="94"/>
      <c r="N69" s="94"/>
      <c r="O69" s="94"/>
      <c r="P69" s="94"/>
      <c r="Q69" s="95"/>
    </row>
    <row r="70" spans="7:17" s="21" customFormat="1" x14ac:dyDescent="0.25">
      <c r="G70" s="145" t="s">
        <v>457</v>
      </c>
      <c r="H70" s="145"/>
      <c r="I70" s="145"/>
      <c r="J70" s="145">
        <f>9800-J69</f>
        <v>1800</v>
      </c>
      <c r="K70" s="94"/>
      <c r="L70" s="94"/>
      <c r="M70" s="94"/>
      <c r="N70" s="94"/>
      <c r="O70" s="94"/>
      <c r="P70" s="94"/>
      <c r="Q70" s="94"/>
    </row>
  </sheetData>
  <mergeCells count="9">
    <mergeCell ref="U41:U42"/>
    <mergeCell ref="V41:V42"/>
    <mergeCell ref="U38:U39"/>
    <mergeCell ref="U30:V30"/>
    <mergeCell ref="U32:U33"/>
    <mergeCell ref="V32:V33"/>
    <mergeCell ref="U35:U36"/>
    <mergeCell ref="V35:V36"/>
    <mergeCell ref="V38:V39"/>
  </mergeCells>
  <phoneticPr fontId="1" type="noConversion"/>
  <pageMargins left="0.7" right="0.7" top="0.75" bottom="0.75" header="0.3" footer="0.3"/>
  <pageSetup paperSize="9" orientation="portrait" r:id="rId1"/>
  <ignoredErrors>
    <ignoredError sqref="Q31" formula="1"/>
    <ignoredError sqref="E45 F45:F46 E46 J46 H45:H46 J45:L45 K46:L46 O45:P46" formulaRange="1"/>
    <ignoredError sqref="Q45:Q46" formula="1" formulaRange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2552-0556-4258-9516-C08B9642569D}">
  <sheetPr>
    <tabColor rgb="FF080E1A"/>
  </sheetPr>
  <dimension ref="A1:L17"/>
  <sheetViews>
    <sheetView zoomScaleNormal="100" workbookViewId="0">
      <pane ySplit="2" topLeftCell="A3" activePane="bottomLeft" state="frozen"/>
      <selection pane="bottomLeft" activeCell="B12" sqref="B12"/>
    </sheetView>
  </sheetViews>
  <sheetFormatPr defaultRowHeight="42" customHeight="1" x14ac:dyDescent="0.3"/>
  <cols>
    <col min="1" max="1" width="12.58203125" style="123" customWidth="1"/>
    <col min="2" max="2" width="37.58203125" style="124" customWidth="1"/>
    <col min="3" max="3" width="1" style="122" customWidth="1"/>
    <col min="4" max="4" width="12.58203125" style="123" customWidth="1"/>
    <col min="5" max="5" width="37.58203125" style="124" customWidth="1"/>
    <col min="6" max="6" width="1" style="122" customWidth="1"/>
    <col min="7" max="7" width="12.58203125" style="123" customWidth="1"/>
    <col min="8" max="8" width="37.58203125" style="124" customWidth="1"/>
    <col min="9" max="9" width="5.25" style="122" customWidth="1"/>
    <col min="10" max="10" width="8.1640625" style="129" customWidth="1"/>
    <col min="11" max="11" width="17.1640625" style="132" customWidth="1"/>
    <col min="12" max="12" width="107.33203125" style="124" customWidth="1"/>
    <col min="13" max="16384" width="8.6640625" style="122"/>
  </cols>
  <sheetData>
    <row r="1" spans="1:12" s="120" customFormat="1" ht="14" customHeight="1" x14ac:dyDescent="0.3">
      <c r="A1" s="217" t="s">
        <v>282</v>
      </c>
      <c r="B1" s="217"/>
      <c r="D1" s="217" t="s">
        <v>283</v>
      </c>
      <c r="E1" s="217"/>
      <c r="G1" s="217" t="s">
        <v>298</v>
      </c>
      <c r="H1" s="217"/>
      <c r="J1" s="217" t="s">
        <v>350</v>
      </c>
      <c r="K1" s="217"/>
      <c r="L1" s="217"/>
    </row>
    <row r="2" spans="1:12" s="121" customFormat="1" ht="14" customHeight="1" x14ac:dyDescent="0.3">
      <c r="A2" s="117" t="s">
        <v>307</v>
      </c>
      <c r="B2" s="118" t="s">
        <v>311</v>
      </c>
      <c r="D2" s="117" t="s">
        <v>307</v>
      </c>
      <c r="E2" s="118" t="s">
        <v>311</v>
      </c>
      <c r="G2" s="117" t="s">
        <v>307</v>
      </c>
      <c r="H2" s="118" t="s">
        <v>311</v>
      </c>
      <c r="J2" s="117" t="s">
        <v>311</v>
      </c>
      <c r="K2" s="117" t="s">
        <v>307</v>
      </c>
      <c r="L2" s="119" t="s">
        <v>347</v>
      </c>
    </row>
    <row r="3" spans="1:12" ht="42" customHeight="1" x14ac:dyDescent="0.3">
      <c r="A3" s="123" t="s">
        <v>328</v>
      </c>
      <c r="B3" s="124" t="s">
        <v>329</v>
      </c>
      <c r="G3" s="123" t="s">
        <v>330</v>
      </c>
      <c r="H3" s="124" t="s">
        <v>331</v>
      </c>
      <c r="J3" s="216" t="s">
        <v>348</v>
      </c>
      <c r="K3" s="131" t="s">
        <v>355</v>
      </c>
      <c r="L3" s="130" t="s">
        <v>349</v>
      </c>
    </row>
    <row r="4" spans="1:12" ht="42" customHeight="1" x14ac:dyDescent="0.3">
      <c r="A4" s="123" t="s">
        <v>332</v>
      </c>
      <c r="B4" s="124" t="s">
        <v>333</v>
      </c>
      <c r="J4" s="216"/>
      <c r="K4" s="132" t="s">
        <v>354</v>
      </c>
      <c r="L4" s="124" t="s">
        <v>353</v>
      </c>
    </row>
    <row r="5" spans="1:12" ht="42" customHeight="1" x14ac:dyDescent="0.3">
      <c r="A5" s="123" t="s">
        <v>334</v>
      </c>
      <c r="B5" s="124" t="s">
        <v>335</v>
      </c>
      <c r="J5" s="216"/>
      <c r="K5" s="132" t="s">
        <v>351</v>
      </c>
      <c r="L5" s="124" t="s">
        <v>352</v>
      </c>
    </row>
    <row r="6" spans="1:12" ht="42" customHeight="1" x14ac:dyDescent="0.3">
      <c r="A6" s="123" t="s">
        <v>337</v>
      </c>
      <c r="B6" s="124" t="s">
        <v>338</v>
      </c>
      <c r="J6" s="216" t="s">
        <v>356</v>
      </c>
      <c r="K6" s="132" t="s">
        <v>361</v>
      </c>
      <c r="L6" s="124" t="s">
        <v>357</v>
      </c>
    </row>
    <row r="7" spans="1:12" ht="42" customHeight="1" x14ac:dyDescent="0.3">
      <c r="A7" s="123" t="s">
        <v>339</v>
      </c>
      <c r="B7" s="124" t="s">
        <v>340</v>
      </c>
      <c r="J7" s="216"/>
      <c r="K7" s="132" t="s">
        <v>359</v>
      </c>
      <c r="L7" s="124" t="s">
        <v>358</v>
      </c>
    </row>
    <row r="8" spans="1:12" ht="42" customHeight="1" x14ac:dyDescent="0.3">
      <c r="A8" s="123" t="s">
        <v>341</v>
      </c>
      <c r="B8" s="124" t="s">
        <v>342</v>
      </c>
      <c r="J8" s="216"/>
      <c r="K8" s="132" t="s">
        <v>360</v>
      </c>
      <c r="L8" s="124" t="s">
        <v>362</v>
      </c>
    </row>
    <row r="9" spans="1:12" ht="42" customHeight="1" x14ac:dyDescent="0.3">
      <c r="A9" s="123" t="s">
        <v>343</v>
      </c>
      <c r="B9" s="124" t="s">
        <v>344</v>
      </c>
    </row>
    <row r="10" spans="1:12" ht="42" customHeight="1" x14ac:dyDescent="0.3">
      <c r="A10" s="123" t="s">
        <v>345</v>
      </c>
      <c r="B10" s="124" t="s">
        <v>346</v>
      </c>
    </row>
    <row r="11" spans="1:12" ht="42" customHeight="1" x14ac:dyDescent="0.3">
      <c r="A11" s="125" t="s">
        <v>309</v>
      </c>
      <c r="B11" s="126" t="s">
        <v>316</v>
      </c>
      <c r="D11" s="125" t="s">
        <v>313</v>
      </c>
      <c r="E11" s="126" t="s">
        <v>315</v>
      </c>
      <c r="G11" s="125" t="s">
        <v>308</v>
      </c>
      <c r="H11" s="126" t="s">
        <v>314</v>
      </c>
    </row>
    <row r="12" spans="1:12" ht="42" customHeight="1" x14ac:dyDescent="0.3">
      <c r="A12" s="123" t="s">
        <v>310</v>
      </c>
      <c r="B12" s="124" t="s">
        <v>336</v>
      </c>
      <c r="G12" s="123" t="s">
        <v>321</v>
      </c>
      <c r="H12" s="124" t="s">
        <v>318</v>
      </c>
    </row>
    <row r="13" spans="1:12" ht="42" customHeight="1" x14ac:dyDescent="0.3">
      <c r="A13" s="123" t="s">
        <v>312</v>
      </c>
      <c r="B13" s="124" t="s">
        <v>317</v>
      </c>
      <c r="G13" s="123" t="s">
        <v>319</v>
      </c>
      <c r="H13" s="124" t="s">
        <v>320</v>
      </c>
    </row>
    <row r="14" spans="1:12" ht="42" customHeight="1" x14ac:dyDescent="0.3">
      <c r="A14" s="123" t="s">
        <v>327</v>
      </c>
      <c r="G14" s="123" t="s">
        <v>322</v>
      </c>
      <c r="H14" s="124" t="s">
        <v>363</v>
      </c>
    </row>
    <row r="15" spans="1:12" ht="42" customHeight="1" x14ac:dyDescent="0.3">
      <c r="G15" s="123" t="s">
        <v>323</v>
      </c>
      <c r="H15" s="124" t="s">
        <v>324</v>
      </c>
    </row>
    <row r="16" spans="1:12" ht="42" customHeight="1" x14ac:dyDescent="0.3">
      <c r="A16" s="127"/>
      <c r="B16" s="128"/>
      <c r="D16" s="127"/>
      <c r="E16" s="128"/>
      <c r="G16" s="127" t="s">
        <v>325</v>
      </c>
      <c r="H16" s="128" t="s">
        <v>326</v>
      </c>
    </row>
    <row r="17" spans="1:2" ht="42" customHeight="1" x14ac:dyDescent="0.3">
      <c r="A17" s="133" t="s">
        <v>328</v>
      </c>
      <c r="B17" s="124" t="s">
        <v>365</v>
      </c>
    </row>
  </sheetData>
  <mergeCells count="6">
    <mergeCell ref="J3:J5"/>
    <mergeCell ref="J6:J8"/>
    <mergeCell ref="A1:B1"/>
    <mergeCell ref="D1:E1"/>
    <mergeCell ref="G1:H1"/>
    <mergeCell ref="J1:L1"/>
  </mergeCells>
  <phoneticPr fontId="1" type="noConversion"/>
  <hyperlinks>
    <hyperlink ref="A17" r:id="rId1" xr:uid="{0A906099-BF43-473B-A9BF-05A40DAFB16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E7F0F9"/>
  </sheetPr>
  <dimension ref="A1:E32"/>
  <sheetViews>
    <sheetView zoomScale="160" zoomScaleNormal="160" workbookViewId="0">
      <pane ySplit="1" topLeftCell="A22" activePane="bottomLeft" state="frozen"/>
      <selection activeCell="E13" sqref="E13"/>
      <selection pane="bottomLeft" activeCell="C30" sqref="C30"/>
    </sheetView>
  </sheetViews>
  <sheetFormatPr defaultRowHeight="13" x14ac:dyDescent="0.3"/>
  <cols>
    <col min="1" max="1" width="5.58203125" style="84" customWidth="1"/>
    <col min="2" max="2" width="5.33203125" style="84" customWidth="1"/>
    <col min="3" max="3" width="13.25" style="84" customWidth="1"/>
    <col min="4" max="4" width="48.58203125" style="84" customWidth="1"/>
    <col min="5" max="5" width="22.58203125" style="84" customWidth="1"/>
    <col min="6" max="16384" width="8.6640625" style="84"/>
  </cols>
  <sheetData>
    <row r="1" spans="1:5" ht="19.5" customHeight="1" thickBot="1" x14ac:dyDescent="0.35">
      <c r="A1" s="82" t="s">
        <v>35</v>
      </c>
      <c r="B1" s="83" t="s">
        <v>34</v>
      </c>
      <c r="C1" s="83" t="s">
        <v>288</v>
      </c>
      <c r="D1" s="83" t="s">
        <v>287</v>
      </c>
      <c r="E1" s="83" t="s">
        <v>31</v>
      </c>
    </row>
    <row r="2" spans="1:5" ht="14" thickTop="1" thickBot="1" x14ac:dyDescent="0.35">
      <c r="A2" s="85">
        <v>43466</v>
      </c>
      <c r="B2" s="86" t="s">
        <v>20</v>
      </c>
      <c r="C2" s="87"/>
      <c r="D2" s="87"/>
      <c r="E2" s="14"/>
    </row>
    <row r="3" spans="1:5" ht="13.5" thickBot="1" x14ac:dyDescent="0.35">
      <c r="A3" s="85">
        <v>43467</v>
      </c>
      <c r="B3" s="86" t="s">
        <v>25</v>
      </c>
      <c r="C3" s="87" t="s">
        <v>289</v>
      </c>
      <c r="D3" s="87" t="s">
        <v>263</v>
      </c>
      <c r="E3" s="14"/>
    </row>
    <row r="4" spans="1:5" ht="13.5" thickBot="1" x14ac:dyDescent="0.35">
      <c r="A4" s="85">
        <v>43468</v>
      </c>
      <c r="B4" s="86" t="s">
        <v>24</v>
      </c>
      <c r="C4" s="87"/>
      <c r="D4" s="87" t="s">
        <v>263</v>
      </c>
      <c r="E4" s="14"/>
    </row>
    <row r="5" spans="1:5" ht="13.5" thickBot="1" x14ac:dyDescent="0.35">
      <c r="A5" s="85">
        <v>43469</v>
      </c>
      <c r="B5" s="86" t="s">
        <v>23</v>
      </c>
      <c r="C5" s="87" t="s">
        <v>291</v>
      </c>
      <c r="D5" s="87" t="s">
        <v>290</v>
      </c>
      <c r="E5" s="14"/>
    </row>
    <row r="6" spans="1:5" ht="13.5" thickBot="1" x14ac:dyDescent="0.35">
      <c r="A6" s="88">
        <v>43470</v>
      </c>
      <c r="B6" s="89" t="s">
        <v>22</v>
      </c>
      <c r="C6" s="90"/>
      <c r="D6" s="90"/>
      <c r="E6" s="13"/>
    </row>
    <row r="7" spans="1:5" ht="13.5" thickBot="1" x14ac:dyDescent="0.35">
      <c r="A7" s="88">
        <v>43471</v>
      </c>
      <c r="B7" s="89" t="s">
        <v>21</v>
      </c>
      <c r="C7" s="90"/>
      <c r="D7" s="90"/>
      <c r="E7" s="13"/>
    </row>
    <row r="8" spans="1:5" ht="13.5" thickBot="1" x14ac:dyDescent="0.35">
      <c r="A8" s="85">
        <v>43472</v>
      </c>
      <c r="B8" s="86" t="s">
        <v>0</v>
      </c>
      <c r="C8" s="87"/>
      <c r="D8" s="87" t="s">
        <v>282</v>
      </c>
      <c r="E8" s="14"/>
    </row>
    <row r="9" spans="1:5" ht="13.5" thickBot="1" x14ac:dyDescent="0.35">
      <c r="A9" s="85">
        <v>43473</v>
      </c>
      <c r="B9" s="86" t="s">
        <v>20</v>
      </c>
      <c r="C9" s="87"/>
      <c r="D9" s="87" t="s">
        <v>283</v>
      </c>
      <c r="E9" s="14"/>
    </row>
    <row r="10" spans="1:5" ht="13.5" thickBot="1" x14ac:dyDescent="0.35">
      <c r="A10" s="85">
        <v>43474</v>
      </c>
      <c r="B10" s="86" t="s">
        <v>25</v>
      </c>
      <c r="C10" s="87"/>
      <c r="D10" s="87"/>
      <c r="E10" s="14"/>
    </row>
    <row r="11" spans="1:5" ht="13.5" thickBot="1" x14ac:dyDescent="0.35">
      <c r="A11" s="85">
        <v>43475</v>
      </c>
      <c r="B11" s="86" t="s">
        <v>24</v>
      </c>
      <c r="C11" s="87"/>
      <c r="D11" s="87" t="s">
        <v>298</v>
      </c>
      <c r="E11" s="14"/>
    </row>
    <row r="12" spans="1:5" ht="13.5" thickBot="1" x14ac:dyDescent="0.35">
      <c r="A12" s="85">
        <v>43476</v>
      </c>
      <c r="B12" s="86" t="s">
        <v>297</v>
      </c>
      <c r="C12" s="87"/>
      <c r="D12" s="87"/>
      <c r="E12" s="14"/>
    </row>
    <row r="13" spans="1:5" ht="13.5" thickBot="1" x14ac:dyDescent="0.35">
      <c r="A13" s="88">
        <v>43477</v>
      </c>
      <c r="B13" s="89" t="s">
        <v>22</v>
      </c>
      <c r="C13" s="90"/>
      <c r="D13" s="90"/>
      <c r="E13" s="13"/>
    </row>
    <row r="14" spans="1:5" ht="13.5" thickBot="1" x14ac:dyDescent="0.35">
      <c r="A14" s="88">
        <v>43478</v>
      </c>
      <c r="B14" s="89" t="s">
        <v>21</v>
      </c>
      <c r="C14" s="90"/>
      <c r="D14" s="90"/>
      <c r="E14" s="13"/>
    </row>
    <row r="15" spans="1:5" ht="13.5" thickBot="1" x14ac:dyDescent="0.35">
      <c r="A15" s="85">
        <v>43479</v>
      </c>
      <c r="B15" s="86" t="s">
        <v>0</v>
      </c>
      <c r="C15" s="87"/>
      <c r="D15" s="87" t="s">
        <v>300</v>
      </c>
      <c r="E15" s="14"/>
    </row>
    <row r="16" spans="1:5" ht="13.5" thickBot="1" x14ac:dyDescent="0.35">
      <c r="A16" s="85">
        <v>43480</v>
      </c>
      <c r="B16" s="86" t="s">
        <v>20</v>
      </c>
      <c r="C16" s="87"/>
      <c r="D16" s="87"/>
      <c r="E16" s="14"/>
    </row>
    <row r="17" spans="1:5" ht="13.5" thickBot="1" x14ac:dyDescent="0.35">
      <c r="A17" s="85">
        <v>43481</v>
      </c>
      <c r="B17" s="86" t="s">
        <v>25</v>
      </c>
      <c r="C17" s="87"/>
      <c r="D17" s="87"/>
      <c r="E17" s="14"/>
    </row>
    <row r="18" spans="1:5" ht="13.5" thickBot="1" x14ac:dyDescent="0.35">
      <c r="A18" s="85">
        <v>43482</v>
      </c>
      <c r="B18" s="86" t="s">
        <v>24</v>
      </c>
      <c r="C18" s="87"/>
      <c r="D18" s="87"/>
      <c r="E18" s="14"/>
    </row>
    <row r="19" spans="1:5" ht="13.5" thickBot="1" x14ac:dyDescent="0.35">
      <c r="A19" s="85">
        <v>43483</v>
      </c>
      <c r="B19" s="86" t="s">
        <v>23</v>
      </c>
      <c r="C19" s="87"/>
      <c r="D19" s="87"/>
      <c r="E19" s="14"/>
    </row>
    <row r="20" spans="1:5" ht="13.5" thickBot="1" x14ac:dyDescent="0.35">
      <c r="A20" s="88">
        <v>43484</v>
      </c>
      <c r="B20" s="89" t="s">
        <v>22</v>
      </c>
      <c r="C20" s="90"/>
      <c r="D20" s="90"/>
      <c r="E20" s="13"/>
    </row>
    <row r="21" spans="1:5" ht="13.5" thickBot="1" x14ac:dyDescent="0.35">
      <c r="A21" s="88">
        <v>43485</v>
      </c>
      <c r="B21" s="89" t="s">
        <v>21</v>
      </c>
      <c r="C21" s="90"/>
      <c r="D21" s="90"/>
      <c r="E21" s="13"/>
    </row>
    <row r="22" spans="1:5" ht="13.5" thickBot="1" x14ac:dyDescent="0.35">
      <c r="A22" s="85">
        <v>43486</v>
      </c>
      <c r="B22" s="86" t="s">
        <v>0</v>
      </c>
      <c r="C22" s="87"/>
      <c r="D22" s="87" t="s">
        <v>306</v>
      </c>
      <c r="E22" s="14"/>
    </row>
    <row r="23" spans="1:5" ht="13.5" thickBot="1" x14ac:dyDescent="0.35">
      <c r="A23" s="85">
        <v>43487</v>
      </c>
      <c r="B23" s="86" t="s">
        <v>20</v>
      </c>
      <c r="C23" s="87"/>
      <c r="D23" s="87" t="s">
        <v>305</v>
      </c>
      <c r="E23" s="14"/>
    </row>
    <row r="24" spans="1:5" ht="13.5" thickBot="1" x14ac:dyDescent="0.35">
      <c r="A24" s="85">
        <v>43488</v>
      </c>
      <c r="B24" s="86" t="s">
        <v>25</v>
      </c>
      <c r="C24" s="87"/>
      <c r="D24" s="87"/>
      <c r="E24" s="14"/>
    </row>
    <row r="25" spans="1:5" ht="13.5" thickBot="1" x14ac:dyDescent="0.35">
      <c r="A25" s="85">
        <v>43489</v>
      </c>
      <c r="B25" s="86" t="s">
        <v>24</v>
      </c>
      <c r="C25" s="87"/>
      <c r="D25" s="87"/>
      <c r="E25" s="14"/>
    </row>
    <row r="26" spans="1:5" ht="13.5" thickBot="1" x14ac:dyDescent="0.35">
      <c r="A26" s="85">
        <v>43490</v>
      </c>
      <c r="B26" s="86" t="s">
        <v>23</v>
      </c>
      <c r="C26" s="87"/>
      <c r="D26" s="87"/>
      <c r="E26" s="14"/>
    </row>
    <row r="27" spans="1:5" ht="13.5" thickBot="1" x14ac:dyDescent="0.35">
      <c r="A27" s="88">
        <v>43491</v>
      </c>
      <c r="B27" s="89" t="s">
        <v>22</v>
      </c>
      <c r="C27" s="90"/>
      <c r="D27" s="90"/>
      <c r="E27" s="13"/>
    </row>
    <row r="28" spans="1:5" ht="13.5" thickBot="1" x14ac:dyDescent="0.35">
      <c r="A28" s="88">
        <v>43492</v>
      </c>
      <c r="B28" s="89" t="s">
        <v>21</v>
      </c>
      <c r="C28" s="90" t="s">
        <v>367</v>
      </c>
      <c r="D28" s="90"/>
      <c r="E28" s="13"/>
    </row>
    <row r="29" spans="1:5" ht="13.5" thickBot="1" x14ac:dyDescent="0.35">
      <c r="A29" s="85">
        <v>43493</v>
      </c>
      <c r="B29" s="86" t="s">
        <v>0</v>
      </c>
      <c r="C29" s="87"/>
      <c r="D29" s="87"/>
      <c r="E29" s="14"/>
    </row>
    <row r="30" spans="1:5" ht="13.5" thickBot="1" x14ac:dyDescent="0.35">
      <c r="A30" s="85">
        <v>43494</v>
      </c>
      <c r="B30" s="86" t="s">
        <v>20</v>
      </c>
      <c r="C30" s="87"/>
      <c r="D30" s="87"/>
      <c r="E30" s="14"/>
    </row>
    <row r="31" spans="1:5" ht="13.5" thickBot="1" x14ac:dyDescent="0.35">
      <c r="A31" s="85">
        <v>43495</v>
      </c>
      <c r="B31" s="86" t="s">
        <v>25</v>
      </c>
      <c r="C31" s="87"/>
      <c r="D31" s="87"/>
      <c r="E31" s="14"/>
    </row>
    <row r="32" spans="1:5" ht="13.5" thickBot="1" x14ac:dyDescent="0.35">
      <c r="A32" s="85">
        <v>43496</v>
      </c>
      <c r="B32" s="86" t="s">
        <v>24</v>
      </c>
      <c r="C32" s="87"/>
      <c r="D32" s="87"/>
      <c r="E3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9993-0925-4E18-8D3A-5C19927E7B48}">
  <sheetPr>
    <tabColor rgb="FFC7DCF1"/>
  </sheetPr>
  <dimension ref="A1:E29"/>
  <sheetViews>
    <sheetView zoomScale="160" zoomScaleNormal="160" workbookViewId="0">
      <pane ySplit="1" topLeftCell="A13" activePane="bottomLeft" state="frozen"/>
      <selection activeCell="E13" sqref="E13"/>
      <selection pane="bottomLeft" activeCell="D25" sqref="D25"/>
    </sheetView>
  </sheetViews>
  <sheetFormatPr defaultRowHeight="14" x14ac:dyDescent="0.3"/>
  <cols>
    <col min="1" max="1" width="5.58203125" style="84" customWidth="1"/>
    <col min="2" max="2" width="5.33203125" style="84" customWidth="1"/>
    <col min="3" max="3" width="13.25" style="84" customWidth="1"/>
    <col min="4" max="4" width="48.58203125" style="84" customWidth="1"/>
    <col min="5" max="5" width="22.25" customWidth="1"/>
  </cols>
  <sheetData>
    <row r="1" spans="1:5" ht="19.5" customHeight="1" thickBot="1" x14ac:dyDescent="0.35">
      <c r="A1" s="82" t="s">
        <v>35</v>
      </c>
      <c r="B1" s="83" t="s">
        <v>34</v>
      </c>
      <c r="C1" s="83" t="s">
        <v>33</v>
      </c>
      <c r="D1" s="83" t="s">
        <v>32</v>
      </c>
      <c r="E1" s="12" t="s">
        <v>31</v>
      </c>
    </row>
    <row r="2" spans="1:5" ht="15" thickTop="1" thickBot="1" x14ac:dyDescent="0.35">
      <c r="A2" s="85">
        <v>43497</v>
      </c>
      <c r="B2" s="86" t="s">
        <v>23</v>
      </c>
      <c r="C2" s="87"/>
      <c r="D2" s="87"/>
      <c r="E2" s="14"/>
    </row>
    <row r="3" spans="1:5" ht="14.5" thickBot="1" x14ac:dyDescent="0.35">
      <c r="A3" s="88">
        <v>43498</v>
      </c>
      <c r="B3" s="89" t="s">
        <v>22</v>
      </c>
      <c r="C3" s="90"/>
      <c r="D3" s="90"/>
      <c r="E3" s="13" t="s">
        <v>258</v>
      </c>
    </row>
    <row r="4" spans="1:5" ht="14.5" thickBot="1" x14ac:dyDescent="0.35">
      <c r="A4" s="88">
        <v>43499</v>
      </c>
      <c r="B4" s="89" t="s">
        <v>21</v>
      </c>
      <c r="C4" s="90" t="s">
        <v>445</v>
      </c>
      <c r="D4" s="90"/>
      <c r="E4" s="13"/>
    </row>
    <row r="5" spans="1:5" ht="14.5" thickBot="1" x14ac:dyDescent="0.35">
      <c r="A5" s="85">
        <v>43500</v>
      </c>
      <c r="B5" s="86" t="s">
        <v>0</v>
      </c>
      <c r="C5" s="87"/>
      <c r="D5" s="87"/>
      <c r="E5" s="14" t="s">
        <v>260</v>
      </c>
    </row>
    <row r="6" spans="1:5" ht="14.5" thickBot="1" x14ac:dyDescent="0.35">
      <c r="A6" s="85">
        <v>43501</v>
      </c>
      <c r="B6" s="86" t="s">
        <v>20</v>
      </c>
      <c r="C6" s="87"/>
      <c r="D6" s="87"/>
      <c r="E6" s="14" t="s">
        <v>259</v>
      </c>
    </row>
    <row r="7" spans="1:5" ht="14.5" thickBot="1" x14ac:dyDescent="0.35">
      <c r="A7" s="85">
        <v>43502</v>
      </c>
      <c r="B7" s="86" t="s">
        <v>25</v>
      </c>
      <c r="C7" s="87"/>
      <c r="D7" s="87"/>
      <c r="E7" s="14"/>
    </row>
    <row r="8" spans="1:5" ht="14.5" thickBot="1" x14ac:dyDescent="0.35">
      <c r="A8" s="85">
        <v>43503</v>
      </c>
      <c r="B8" s="86" t="s">
        <v>24</v>
      </c>
      <c r="C8" s="87"/>
      <c r="D8" s="87"/>
      <c r="E8" s="14"/>
    </row>
    <row r="9" spans="1:5" ht="14.5" thickBot="1" x14ac:dyDescent="0.35">
      <c r="A9" s="85">
        <v>43504</v>
      </c>
      <c r="B9" s="86" t="s">
        <v>27</v>
      </c>
      <c r="C9" s="87"/>
      <c r="D9" s="87"/>
      <c r="E9" s="14"/>
    </row>
    <row r="10" spans="1:5" ht="14.5" thickBot="1" x14ac:dyDescent="0.35">
      <c r="A10" s="88">
        <v>43505</v>
      </c>
      <c r="B10" s="89" t="s">
        <v>22</v>
      </c>
      <c r="C10" s="90"/>
      <c r="D10" s="90"/>
      <c r="E10" s="13"/>
    </row>
    <row r="11" spans="1:5" ht="14.5" thickBot="1" x14ac:dyDescent="0.35">
      <c r="A11" s="88">
        <v>43506</v>
      </c>
      <c r="B11" s="89" t="s">
        <v>21</v>
      </c>
      <c r="C11" s="90"/>
      <c r="D11" s="90"/>
      <c r="E11" s="13"/>
    </row>
    <row r="12" spans="1:5" ht="14.5" thickBot="1" x14ac:dyDescent="0.35">
      <c r="A12" s="85">
        <v>43507</v>
      </c>
      <c r="B12" s="86" t="s">
        <v>0</v>
      </c>
      <c r="C12" s="87"/>
      <c r="D12" s="87"/>
      <c r="E12" s="14" t="s">
        <v>262</v>
      </c>
    </row>
    <row r="13" spans="1:5" ht="14.5" thickBot="1" x14ac:dyDescent="0.35">
      <c r="A13" s="85">
        <v>43508</v>
      </c>
      <c r="B13" s="86" t="s">
        <v>20</v>
      </c>
      <c r="C13" s="87"/>
      <c r="D13" s="87"/>
      <c r="E13" s="14" t="s">
        <v>261</v>
      </c>
    </row>
    <row r="14" spans="1:5" ht="14.5" thickBot="1" x14ac:dyDescent="0.35">
      <c r="A14" s="85">
        <v>43509</v>
      </c>
      <c r="B14" s="86" t="s">
        <v>25</v>
      </c>
      <c r="C14" s="87"/>
      <c r="D14" s="87"/>
      <c r="E14" s="14" t="s">
        <v>384</v>
      </c>
    </row>
    <row r="15" spans="1:5" ht="14.5" thickBot="1" x14ac:dyDescent="0.35">
      <c r="A15" s="85">
        <v>43510</v>
      </c>
      <c r="B15" s="86" t="s">
        <v>24</v>
      </c>
      <c r="C15" s="87"/>
      <c r="D15" s="87"/>
      <c r="E15" s="14"/>
    </row>
    <row r="16" spans="1:5" ht="14.5" thickBot="1" x14ac:dyDescent="0.35">
      <c r="A16" s="85">
        <v>43511</v>
      </c>
      <c r="B16" s="86" t="s">
        <v>23</v>
      </c>
      <c r="C16" s="87"/>
      <c r="D16" s="87"/>
      <c r="E16" s="14"/>
    </row>
    <row r="17" spans="1:5" ht="14.5" thickBot="1" x14ac:dyDescent="0.35">
      <c r="A17" s="88">
        <v>43512</v>
      </c>
      <c r="B17" s="89" t="s">
        <v>22</v>
      </c>
      <c r="C17" s="90"/>
      <c r="D17" s="90"/>
      <c r="E17" s="13"/>
    </row>
    <row r="18" spans="1:5" ht="14.5" thickBot="1" x14ac:dyDescent="0.35">
      <c r="A18" s="88">
        <v>43513</v>
      </c>
      <c r="B18" s="89" t="s">
        <v>21</v>
      </c>
      <c r="C18" s="90"/>
      <c r="D18" s="90"/>
      <c r="E18" s="13"/>
    </row>
    <row r="19" spans="1:5" ht="14.5" thickBot="1" x14ac:dyDescent="0.35">
      <c r="A19" s="85">
        <v>43514</v>
      </c>
      <c r="B19" s="86" t="s">
        <v>0</v>
      </c>
      <c r="C19" s="87"/>
      <c r="D19" s="87"/>
      <c r="E19" s="14"/>
    </row>
    <row r="20" spans="1:5" ht="14.5" thickBot="1" x14ac:dyDescent="0.35">
      <c r="A20" s="85">
        <v>43515</v>
      </c>
      <c r="B20" s="86" t="s">
        <v>20</v>
      </c>
      <c r="C20" s="87"/>
      <c r="D20" s="87"/>
      <c r="E20" s="14"/>
    </row>
    <row r="21" spans="1:5" ht="14.5" thickBot="1" x14ac:dyDescent="0.35">
      <c r="A21" s="85">
        <v>43516</v>
      </c>
      <c r="B21" s="86" t="s">
        <v>25</v>
      </c>
      <c r="C21" s="87"/>
      <c r="D21" s="87"/>
      <c r="E21" s="14"/>
    </row>
    <row r="22" spans="1:5" ht="14.5" thickBot="1" x14ac:dyDescent="0.35">
      <c r="A22" s="85">
        <v>43517</v>
      </c>
      <c r="B22" s="86" t="s">
        <v>24</v>
      </c>
      <c r="C22" s="87"/>
      <c r="D22" s="87"/>
      <c r="E22" s="14" t="s">
        <v>448</v>
      </c>
    </row>
    <row r="23" spans="1:5" ht="14.5" thickBot="1" x14ac:dyDescent="0.35">
      <c r="A23" s="85">
        <v>43518</v>
      </c>
      <c r="B23" s="86" t="s">
        <v>23</v>
      </c>
      <c r="C23" s="87"/>
      <c r="D23" s="87" t="s">
        <v>447</v>
      </c>
      <c r="E23" s="14"/>
    </row>
    <row r="24" spans="1:5" ht="14.5" thickBot="1" x14ac:dyDescent="0.35">
      <c r="A24" s="88">
        <v>43519</v>
      </c>
      <c r="B24" s="89" t="s">
        <v>22</v>
      </c>
      <c r="C24" s="90" t="s">
        <v>449</v>
      </c>
      <c r="D24" s="90" t="s">
        <v>450</v>
      </c>
      <c r="E24" s="13"/>
    </row>
    <row r="25" spans="1:5" ht="14.5" thickBot="1" x14ac:dyDescent="0.35">
      <c r="A25" s="88">
        <v>43520</v>
      </c>
      <c r="B25" s="89" t="s">
        <v>21</v>
      </c>
      <c r="C25" s="90"/>
      <c r="D25" s="90"/>
      <c r="E25" s="13"/>
    </row>
    <row r="26" spans="1:5" ht="14.5" thickBot="1" x14ac:dyDescent="0.35">
      <c r="A26" s="85">
        <v>43521</v>
      </c>
      <c r="B26" s="86" t="s">
        <v>0</v>
      </c>
      <c r="C26" s="87"/>
      <c r="D26" s="87"/>
      <c r="E26" s="14"/>
    </row>
    <row r="27" spans="1:5" ht="14.5" thickBot="1" x14ac:dyDescent="0.35">
      <c r="A27" s="85">
        <v>43522</v>
      </c>
      <c r="B27" s="86" t="s">
        <v>20</v>
      </c>
      <c r="C27" s="87"/>
      <c r="D27" s="87"/>
      <c r="E27" s="14"/>
    </row>
    <row r="28" spans="1:5" ht="14.5" thickBot="1" x14ac:dyDescent="0.35">
      <c r="A28" s="85">
        <v>43523</v>
      </c>
      <c r="B28" s="86" t="s">
        <v>25</v>
      </c>
      <c r="C28" s="87"/>
      <c r="D28" s="87"/>
      <c r="E28" s="14"/>
    </row>
    <row r="29" spans="1:5" ht="14.5" thickBot="1" x14ac:dyDescent="0.35">
      <c r="A29" s="85">
        <v>43524</v>
      </c>
      <c r="B29" s="86" t="s">
        <v>24</v>
      </c>
      <c r="C29" s="87"/>
      <c r="D29" s="87"/>
      <c r="E29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2DEB-A3CE-4A1D-9943-C592F17C11A2}">
  <sheetPr>
    <tabColor rgb="FFA7C8E9"/>
  </sheetPr>
  <dimension ref="A1:E32"/>
  <sheetViews>
    <sheetView zoomScale="160" zoomScaleNormal="160" workbookViewId="0">
      <pane ySplit="1" topLeftCell="A2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84" customWidth="1"/>
    <col min="2" max="2" width="5.33203125" style="84" customWidth="1"/>
    <col min="3" max="3" width="13.25" style="84" customWidth="1"/>
    <col min="4" max="4" width="48.58203125" style="84" customWidth="1"/>
    <col min="5" max="5" width="22.25" style="84" customWidth="1"/>
    <col min="6" max="16384" width="8.6640625" style="84"/>
  </cols>
  <sheetData>
    <row r="1" spans="1:5" ht="19.5" customHeight="1" thickBot="1" x14ac:dyDescent="0.35">
      <c r="A1" s="82" t="s">
        <v>35</v>
      </c>
      <c r="B1" s="83" t="s">
        <v>34</v>
      </c>
      <c r="C1" s="83" t="s">
        <v>33</v>
      </c>
      <c r="D1" s="83" t="s">
        <v>32</v>
      </c>
      <c r="E1" s="83" t="s">
        <v>31</v>
      </c>
    </row>
    <row r="2" spans="1:5" ht="14" thickTop="1" thickBot="1" x14ac:dyDescent="0.35">
      <c r="A2" s="85">
        <v>43525</v>
      </c>
      <c r="B2" s="86" t="s">
        <v>23</v>
      </c>
      <c r="C2" s="87"/>
      <c r="D2" s="87"/>
      <c r="E2" s="87"/>
    </row>
    <row r="3" spans="1:5" ht="13.5" thickBot="1" x14ac:dyDescent="0.35">
      <c r="A3" s="88">
        <v>43526</v>
      </c>
      <c r="B3" s="89" t="s">
        <v>22</v>
      </c>
      <c r="C3" s="90"/>
      <c r="D3" s="90"/>
      <c r="E3" s="90"/>
    </row>
    <row r="4" spans="1:5" ht="13.5" thickBot="1" x14ac:dyDescent="0.35">
      <c r="A4" s="88">
        <v>43527</v>
      </c>
      <c r="B4" s="89" t="s">
        <v>21</v>
      </c>
      <c r="C4" s="90"/>
      <c r="D4" s="90"/>
      <c r="E4" s="90"/>
    </row>
    <row r="5" spans="1:5" ht="13.5" thickBot="1" x14ac:dyDescent="0.35">
      <c r="A5" s="85">
        <v>43528</v>
      </c>
      <c r="B5" s="86" t="s">
        <v>0</v>
      </c>
      <c r="C5" s="87"/>
      <c r="D5" s="87"/>
      <c r="E5" s="87"/>
    </row>
    <row r="6" spans="1:5" ht="13.5" thickBot="1" x14ac:dyDescent="0.35">
      <c r="A6" s="85">
        <v>43529</v>
      </c>
      <c r="B6" s="86" t="s">
        <v>20</v>
      </c>
      <c r="C6" s="87"/>
      <c r="D6" s="87"/>
      <c r="E6" s="87"/>
    </row>
    <row r="7" spans="1:5" ht="13.5" thickBot="1" x14ac:dyDescent="0.35">
      <c r="A7" s="85">
        <v>43530</v>
      </c>
      <c r="B7" s="86" t="s">
        <v>25</v>
      </c>
      <c r="C7" s="87"/>
      <c r="D7" s="87"/>
      <c r="E7" s="87"/>
    </row>
    <row r="8" spans="1:5" ht="13.5" thickBot="1" x14ac:dyDescent="0.35">
      <c r="A8" s="85">
        <v>43531</v>
      </c>
      <c r="B8" s="86" t="s">
        <v>24</v>
      </c>
      <c r="C8" s="87"/>
      <c r="D8" s="87"/>
      <c r="E8" s="87"/>
    </row>
    <row r="9" spans="1:5" ht="13.5" thickBot="1" x14ac:dyDescent="0.35">
      <c r="A9" s="85">
        <v>43532</v>
      </c>
      <c r="B9" s="86" t="s">
        <v>23</v>
      </c>
      <c r="C9" s="87"/>
      <c r="D9" s="87"/>
      <c r="E9" s="87"/>
    </row>
    <row r="10" spans="1:5" ht="13.5" thickBot="1" x14ac:dyDescent="0.35">
      <c r="A10" s="88">
        <v>43533</v>
      </c>
      <c r="B10" s="89" t="s">
        <v>22</v>
      </c>
      <c r="C10" s="90"/>
      <c r="D10" s="90"/>
      <c r="E10" s="90"/>
    </row>
    <row r="11" spans="1:5" ht="13.5" thickBot="1" x14ac:dyDescent="0.35">
      <c r="A11" s="88">
        <v>43534</v>
      </c>
      <c r="B11" s="89" t="s">
        <v>21</v>
      </c>
      <c r="C11" s="90"/>
      <c r="D11" s="90"/>
      <c r="E11" s="90"/>
    </row>
    <row r="12" spans="1:5" ht="13.5" thickBot="1" x14ac:dyDescent="0.35">
      <c r="A12" s="85">
        <v>43535</v>
      </c>
      <c r="B12" s="86" t="s">
        <v>0</v>
      </c>
      <c r="C12" s="87"/>
      <c r="D12" s="87"/>
      <c r="E12" s="87"/>
    </row>
    <row r="13" spans="1:5" ht="13.5" thickBot="1" x14ac:dyDescent="0.35">
      <c r="A13" s="85">
        <v>43536</v>
      </c>
      <c r="B13" s="86" t="s">
        <v>20</v>
      </c>
      <c r="C13" s="87"/>
      <c r="D13" s="87"/>
      <c r="E13" s="87"/>
    </row>
    <row r="14" spans="1:5" ht="13.5" thickBot="1" x14ac:dyDescent="0.35">
      <c r="A14" s="85">
        <v>43537</v>
      </c>
      <c r="B14" s="86" t="s">
        <v>25</v>
      </c>
      <c r="C14" s="87"/>
      <c r="D14" s="87"/>
      <c r="E14" s="87"/>
    </row>
    <row r="15" spans="1:5" ht="13.5" thickBot="1" x14ac:dyDescent="0.35">
      <c r="A15" s="85">
        <v>43538</v>
      </c>
      <c r="B15" s="86" t="s">
        <v>24</v>
      </c>
      <c r="C15" s="87"/>
      <c r="D15" s="87"/>
      <c r="E15" s="87"/>
    </row>
    <row r="16" spans="1:5" ht="13.5" thickBot="1" x14ac:dyDescent="0.35">
      <c r="A16" s="85">
        <v>43539</v>
      </c>
      <c r="B16" s="86" t="s">
        <v>27</v>
      </c>
      <c r="C16" s="87"/>
      <c r="D16" s="87"/>
      <c r="E16" s="87"/>
    </row>
    <row r="17" spans="1:5" ht="13.5" thickBot="1" x14ac:dyDescent="0.35">
      <c r="A17" s="88">
        <v>43540</v>
      </c>
      <c r="B17" s="89" t="s">
        <v>22</v>
      </c>
      <c r="C17" s="90"/>
      <c r="D17" s="90"/>
      <c r="E17" s="90"/>
    </row>
    <row r="18" spans="1:5" ht="13.5" thickBot="1" x14ac:dyDescent="0.35">
      <c r="A18" s="88">
        <v>43541</v>
      </c>
      <c r="B18" s="89" t="s">
        <v>21</v>
      </c>
      <c r="C18" s="90"/>
      <c r="D18" s="90"/>
      <c r="E18" s="90"/>
    </row>
    <row r="19" spans="1:5" ht="13.5" thickBot="1" x14ac:dyDescent="0.35">
      <c r="A19" s="85">
        <v>43542</v>
      </c>
      <c r="B19" s="86" t="s">
        <v>0</v>
      </c>
      <c r="C19" s="87"/>
      <c r="D19" s="87"/>
      <c r="E19" s="87"/>
    </row>
    <row r="20" spans="1:5" ht="13.5" thickBot="1" x14ac:dyDescent="0.35">
      <c r="A20" s="85">
        <v>43543</v>
      </c>
      <c r="B20" s="86" t="s">
        <v>20</v>
      </c>
      <c r="C20" s="87"/>
      <c r="D20" s="87"/>
      <c r="E20" s="87"/>
    </row>
    <row r="21" spans="1:5" ht="13.5" thickBot="1" x14ac:dyDescent="0.35">
      <c r="A21" s="85">
        <v>43544</v>
      </c>
      <c r="B21" s="86" t="s">
        <v>25</v>
      </c>
      <c r="C21" s="87"/>
      <c r="D21" s="87"/>
      <c r="E21" s="87"/>
    </row>
    <row r="22" spans="1:5" ht="13.5" thickBot="1" x14ac:dyDescent="0.35">
      <c r="A22" s="85">
        <v>43545</v>
      </c>
      <c r="B22" s="86" t="s">
        <v>24</v>
      </c>
      <c r="C22" s="87"/>
      <c r="D22" s="87"/>
      <c r="E22" s="87"/>
    </row>
    <row r="23" spans="1:5" ht="13.5" thickBot="1" x14ac:dyDescent="0.35">
      <c r="A23" s="85">
        <v>43546</v>
      </c>
      <c r="B23" s="86" t="s">
        <v>23</v>
      </c>
      <c r="C23" s="87"/>
      <c r="D23" s="87"/>
      <c r="E23" s="87"/>
    </row>
    <row r="24" spans="1:5" ht="13.5" thickBot="1" x14ac:dyDescent="0.35">
      <c r="A24" s="88">
        <v>43547</v>
      </c>
      <c r="B24" s="89" t="s">
        <v>22</v>
      </c>
      <c r="C24" s="90"/>
      <c r="D24" s="90"/>
      <c r="E24" s="90"/>
    </row>
    <row r="25" spans="1:5" ht="13.5" thickBot="1" x14ac:dyDescent="0.35">
      <c r="A25" s="88">
        <v>43548</v>
      </c>
      <c r="B25" s="89" t="s">
        <v>21</v>
      </c>
      <c r="C25" s="90"/>
      <c r="D25" s="90"/>
      <c r="E25" s="90"/>
    </row>
    <row r="26" spans="1:5" ht="13.5" thickBot="1" x14ac:dyDescent="0.35">
      <c r="A26" s="85">
        <v>43549</v>
      </c>
      <c r="B26" s="86" t="s">
        <v>0</v>
      </c>
      <c r="C26" s="87"/>
      <c r="D26" s="87"/>
      <c r="E26" s="87"/>
    </row>
    <row r="27" spans="1:5" ht="13.5" thickBot="1" x14ac:dyDescent="0.35">
      <c r="A27" s="85">
        <v>43550</v>
      </c>
      <c r="B27" s="86" t="s">
        <v>20</v>
      </c>
      <c r="C27" s="87"/>
      <c r="D27" s="87"/>
      <c r="E27" s="87"/>
    </row>
    <row r="28" spans="1:5" ht="13.5" thickBot="1" x14ac:dyDescent="0.35">
      <c r="A28" s="85">
        <v>43551</v>
      </c>
      <c r="B28" s="86" t="s">
        <v>25</v>
      </c>
      <c r="C28" s="87"/>
      <c r="D28" s="87"/>
      <c r="E28" s="87"/>
    </row>
    <row r="29" spans="1:5" ht="13.5" thickBot="1" x14ac:dyDescent="0.35">
      <c r="A29" s="85">
        <v>43552</v>
      </c>
      <c r="B29" s="86" t="s">
        <v>24</v>
      </c>
      <c r="C29" s="87"/>
      <c r="D29" s="87"/>
      <c r="E29" s="87"/>
    </row>
    <row r="30" spans="1:5" ht="13.5" thickBot="1" x14ac:dyDescent="0.35">
      <c r="A30" s="85">
        <v>43553</v>
      </c>
      <c r="B30" s="86" t="s">
        <v>23</v>
      </c>
      <c r="C30" s="87"/>
      <c r="D30" s="87"/>
      <c r="E30" s="87"/>
    </row>
    <row r="31" spans="1:5" ht="13.5" thickBot="1" x14ac:dyDescent="0.35">
      <c r="A31" s="88">
        <v>43554</v>
      </c>
      <c r="B31" s="89" t="s">
        <v>22</v>
      </c>
      <c r="C31" s="90"/>
      <c r="D31" s="90"/>
      <c r="E31" s="90"/>
    </row>
    <row r="32" spans="1:5" ht="13.5" thickBot="1" x14ac:dyDescent="0.35">
      <c r="A32" s="88">
        <v>43555</v>
      </c>
      <c r="B32" s="89" t="s">
        <v>21</v>
      </c>
      <c r="C32" s="90"/>
      <c r="D32" s="90"/>
      <c r="E32" s="9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AC48-C168-4B6E-9C6E-DB76D925537F}">
  <sheetPr>
    <tabColor rgb="FF87B4E1"/>
  </sheetPr>
  <dimension ref="A1:E31"/>
  <sheetViews>
    <sheetView zoomScale="160" zoomScaleNormal="160" workbookViewId="0">
      <pane ySplit="1" topLeftCell="A7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84" customWidth="1"/>
    <col min="2" max="2" width="5.33203125" style="84" customWidth="1"/>
    <col min="3" max="3" width="13.25" style="84" customWidth="1"/>
    <col min="4" max="4" width="48.58203125" style="84" customWidth="1"/>
    <col min="5" max="5" width="22.25" style="84" customWidth="1"/>
    <col min="6" max="16384" width="8.6640625" style="84"/>
  </cols>
  <sheetData>
    <row r="1" spans="1:5" ht="19.5" customHeight="1" thickBot="1" x14ac:dyDescent="0.35">
      <c r="A1" s="82" t="s">
        <v>35</v>
      </c>
      <c r="B1" s="83" t="s">
        <v>34</v>
      </c>
      <c r="C1" s="83" t="s">
        <v>33</v>
      </c>
      <c r="D1" s="83" t="s">
        <v>32</v>
      </c>
      <c r="E1" s="83" t="s">
        <v>31</v>
      </c>
    </row>
    <row r="2" spans="1:5" ht="14" thickTop="1" thickBot="1" x14ac:dyDescent="0.35">
      <c r="A2" s="85">
        <v>43556</v>
      </c>
      <c r="B2" s="86" t="s">
        <v>0</v>
      </c>
      <c r="C2" s="87"/>
      <c r="D2" s="87"/>
      <c r="E2" s="87"/>
    </row>
    <row r="3" spans="1:5" ht="13.5" thickBot="1" x14ac:dyDescent="0.35">
      <c r="A3" s="85">
        <v>43557</v>
      </c>
      <c r="B3" s="86" t="s">
        <v>20</v>
      </c>
      <c r="C3" s="87"/>
      <c r="D3" s="87"/>
      <c r="E3" s="87"/>
    </row>
    <row r="4" spans="1:5" ht="13.5" thickBot="1" x14ac:dyDescent="0.35">
      <c r="A4" s="85">
        <v>43558</v>
      </c>
      <c r="B4" s="86" t="s">
        <v>25</v>
      </c>
      <c r="C4" s="87"/>
      <c r="D4" s="87"/>
      <c r="E4" s="87"/>
    </row>
    <row r="5" spans="1:5" ht="13.5" thickBot="1" x14ac:dyDescent="0.35">
      <c r="A5" s="85">
        <v>43559</v>
      </c>
      <c r="B5" s="86" t="s">
        <v>24</v>
      </c>
      <c r="C5" s="87"/>
      <c r="D5" s="87"/>
      <c r="E5" s="87"/>
    </row>
    <row r="6" spans="1:5" ht="13.5" thickBot="1" x14ac:dyDescent="0.35">
      <c r="A6" s="85">
        <v>43560</v>
      </c>
      <c r="B6" s="86" t="s">
        <v>23</v>
      </c>
      <c r="C6" s="87"/>
      <c r="D6" s="87"/>
      <c r="E6" s="87"/>
    </row>
    <row r="7" spans="1:5" ht="13.5" thickBot="1" x14ac:dyDescent="0.35">
      <c r="A7" s="88">
        <v>43561</v>
      </c>
      <c r="B7" s="89" t="s">
        <v>22</v>
      </c>
      <c r="C7" s="90"/>
      <c r="D7" s="90"/>
      <c r="E7" s="90"/>
    </row>
    <row r="8" spans="1:5" ht="13.5" thickBot="1" x14ac:dyDescent="0.35">
      <c r="A8" s="88">
        <v>43562</v>
      </c>
      <c r="B8" s="89" t="s">
        <v>21</v>
      </c>
      <c r="C8" s="90"/>
      <c r="D8" s="90"/>
      <c r="E8" s="90"/>
    </row>
    <row r="9" spans="1:5" ht="13.5" thickBot="1" x14ac:dyDescent="0.35">
      <c r="A9" s="85">
        <v>43563</v>
      </c>
      <c r="B9" s="86" t="s">
        <v>0</v>
      </c>
      <c r="C9" s="87"/>
      <c r="D9" s="87"/>
      <c r="E9" s="87"/>
    </row>
    <row r="10" spans="1:5" ht="13.5" thickBot="1" x14ac:dyDescent="0.35">
      <c r="A10" s="85">
        <v>43564</v>
      </c>
      <c r="B10" s="86" t="s">
        <v>20</v>
      </c>
      <c r="C10" s="87"/>
      <c r="D10" s="87"/>
      <c r="E10" s="87"/>
    </row>
    <row r="11" spans="1:5" ht="13.5" thickBot="1" x14ac:dyDescent="0.35">
      <c r="A11" s="85">
        <v>43565</v>
      </c>
      <c r="B11" s="86" t="s">
        <v>25</v>
      </c>
      <c r="C11" s="87"/>
      <c r="D11" s="87"/>
      <c r="E11" s="87"/>
    </row>
    <row r="12" spans="1:5" ht="13.5" thickBot="1" x14ac:dyDescent="0.35">
      <c r="A12" s="85">
        <v>43566</v>
      </c>
      <c r="B12" s="86" t="s">
        <v>24</v>
      </c>
      <c r="C12" s="87"/>
      <c r="D12" s="87"/>
      <c r="E12" s="87"/>
    </row>
    <row r="13" spans="1:5" ht="13.5" thickBot="1" x14ac:dyDescent="0.35">
      <c r="A13" s="85">
        <v>43567</v>
      </c>
      <c r="B13" s="86" t="s">
        <v>27</v>
      </c>
      <c r="C13" s="87"/>
      <c r="D13" s="87"/>
      <c r="E13" s="87"/>
    </row>
    <row r="14" spans="1:5" ht="13.5" thickBot="1" x14ac:dyDescent="0.35">
      <c r="A14" s="88">
        <v>43568</v>
      </c>
      <c r="B14" s="89" t="s">
        <v>22</v>
      </c>
      <c r="C14" s="90"/>
      <c r="D14" s="90"/>
      <c r="E14" s="90"/>
    </row>
    <row r="15" spans="1:5" ht="13.5" thickBot="1" x14ac:dyDescent="0.35">
      <c r="A15" s="88">
        <v>43569</v>
      </c>
      <c r="B15" s="89" t="s">
        <v>21</v>
      </c>
      <c r="C15" s="90"/>
      <c r="D15" s="90"/>
      <c r="E15" s="90"/>
    </row>
    <row r="16" spans="1:5" ht="13.5" thickBot="1" x14ac:dyDescent="0.35">
      <c r="A16" s="85">
        <v>43570</v>
      </c>
      <c r="B16" s="86" t="s">
        <v>0</v>
      </c>
      <c r="C16" s="87"/>
      <c r="D16" s="87"/>
      <c r="E16" s="87"/>
    </row>
    <row r="17" spans="1:5" ht="13.5" thickBot="1" x14ac:dyDescent="0.35">
      <c r="A17" s="85">
        <v>43571</v>
      </c>
      <c r="B17" s="86" t="s">
        <v>20</v>
      </c>
      <c r="C17" s="87"/>
      <c r="D17" s="87"/>
      <c r="E17" s="87"/>
    </row>
    <row r="18" spans="1:5" ht="13.5" thickBot="1" x14ac:dyDescent="0.35">
      <c r="A18" s="85">
        <v>43572</v>
      </c>
      <c r="B18" s="86" t="s">
        <v>25</v>
      </c>
      <c r="C18" s="87"/>
      <c r="D18" s="87"/>
      <c r="E18" s="87"/>
    </row>
    <row r="19" spans="1:5" ht="13.5" thickBot="1" x14ac:dyDescent="0.35">
      <c r="A19" s="85">
        <v>43573</v>
      </c>
      <c r="B19" s="86" t="s">
        <v>24</v>
      </c>
      <c r="C19" s="87"/>
      <c r="D19" s="87"/>
      <c r="E19" s="87"/>
    </row>
    <row r="20" spans="1:5" ht="13.5" thickBot="1" x14ac:dyDescent="0.35">
      <c r="A20" s="85">
        <v>43574</v>
      </c>
      <c r="B20" s="86" t="s">
        <v>23</v>
      </c>
      <c r="C20" s="87"/>
      <c r="D20" s="87"/>
      <c r="E20" s="87"/>
    </row>
    <row r="21" spans="1:5" ht="13.5" thickBot="1" x14ac:dyDescent="0.35">
      <c r="A21" s="88">
        <v>43575</v>
      </c>
      <c r="B21" s="89" t="s">
        <v>22</v>
      </c>
      <c r="C21" s="90"/>
      <c r="D21" s="90"/>
      <c r="E21" s="90"/>
    </row>
    <row r="22" spans="1:5" ht="13.5" thickBot="1" x14ac:dyDescent="0.35">
      <c r="A22" s="88">
        <v>43576</v>
      </c>
      <c r="B22" s="89" t="s">
        <v>21</v>
      </c>
      <c r="C22" s="90"/>
      <c r="D22" s="90"/>
      <c r="E22" s="90"/>
    </row>
    <row r="23" spans="1:5" ht="13.5" thickBot="1" x14ac:dyDescent="0.35">
      <c r="A23" s="85">
        <v>43577</v>
      </c>
      <c r="B23" s="86" t="s">
        <v>0</v>
      </c>
      <c r="C23" s="87"/>
      <c r="D23" s="87"/>
      <c r="E23" s="87"/>
    </row>
    <row r="24" spans="1:5" ht="13.5" thickBot="1" x14ac:dyDescent="0.35">
      <c r="A24" s="85">
        <v>43578</v>
      </c>
      <c r="B24" s="86" t="s">
        <v>20</v>
      </c>
      <c r="C24" s="87"/>
      <c r="D24" s="87"/>
      <c r="E24" s="87"/>
    </row>
    <row r="25" spans="1:5" ht="13.5" thickBot="1" x14ac:dyDescent="0.35">
      <c r="A25" s="85">
        <v>43579</v>
      </c>
      <c r="B25" s="86" t="s">
        <v>25</v>
      </c>
      <c r="C25" s="87"/>
      <c r="D25" s="87"/>
      <c r="E25" s="87"/>
    </row>
    <row r="26" spans="1:5" ht="13.5" thickBot="1" x14ac:dyDescent="0.35">
      <c r="A26" s="85">
        <v>43580</v>
      </c>
      <c r="B26" s="86" t="s">
        <v>24</v>
      </c>
      <c r="C26" s="87"/>
      <c r="D26" s="87"/>
      <c r="E26" s="87"/>
    </row>
    <row r="27" spans="1:5" ht="13.5" thickBot="1" x14ac:dyDescent="0.35">
      <c r="A27" s="85">
        <v>43581</v>
      </c>
      <c r="B27" s="86" t="s">
        <v>23</v>
      </c>
      <c r="C27" s="87"/>
      <c r="D27" s="87"/>
      <c r="E27" s="87"/>
    </row>
    <row r="28" spans="1:5" ht="13.5" thickBot="1" x14ac:dyDescent="0.35">
      <c r="A28" s="88">
        <v>43582</v>
      </c>
      <c r="B28" s="89" t="s">
        <v>22</v>
      </c>
      <c r="C28" s="90"/>
      <c r="D28" s="90"/>
      <c r="E28" s="90"/>
    </row>
    <row r="29" spans="1:5" ht="13.5" thickBot="1" x14ac:dyDescent="0.35">
      <c r="A29" s="88">
        <v>43583</v>
      </c>
      <c r="B29" s="89" t="s">
        <v>21</v>
      </c>
      <c r="C29" s="90"/>
      <c r="D29" s="90"/>
      <c r="E29" s="90"/>
    </row>
    <row r="30" spans="1:5" ht="13.5" thickBot="1" x14ac:dyDescent="0.35">
      <c r="A30" s="85">
        <v>43584</v>
      </c>
      <c r="B30" s="86" t="s">
        <v>0</v>
      </c>
      <c r="C30" s="87"/>
      <c r="D30" s="87"/>
      <c r="E30" s="87"/>
    </row>
    <row r="31" spans="1:5" ht="13.5" thickBot="1" x14ac:dyDescent="0.35">
      <c r="A31" s="85">
        <v>43585</v>
      </c>
      <c r="B31" s="86" t="s">
        <v>20</v>
      </c>
      <c r="C31" s="87"/>
      <c r="D31" s="87"/>
      <c r="E31" s="8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B2A0-7F72-4566-A28B-98B9C5EBD7BD}">
  <sheetPr>
    <tabColor rgb="FF67A0D9"/>
  </sheetPr>
  <dimension ref="A1:E32"/>
  <sheetViews>
    <sheetView zoomScale="160" zoomScaleNormal="160" workbookViewId="0">
      <pane ySplit="1" topLeftCell="A7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84" customWidth="1"/>
    <col min="2" max="2" width="5.33203125" style="84" customWidth="1"/>
    <col min="3" max="3" width="13.25" style="84" customWidth="1"/>
    <col min="4" max="4" width="48.58203125" style="84" customWidth="1"/>
    <col min="5" max="5" width="22.25" style="84" customWidth="1"/>
    <col min="6" max="16384" width="8.6640625" style="84"/>
  </cols>
  <sheetData>
    <row r="1" spans="1:5" ht="19.5" customHeight="1" thickBot="1" x14ac:dyDescent="0.35">
      <c r="A1" s="82" t="s">
        <v>35</v>
      </c>
      <c r="B1" s="83" t="s">
        <v>34</v>
      </c>
      <c r="C1" s="83" t="s">
        <v>33</v>
      </c>
      <c r="D1" s="83" t="s">
        <v>32</v>
      </c>
      <c r="E1" s="83" t="s">
        <v>31</v>
      </c>
    </row>
    <row r="2" spans="1:5" ht="14" thickTop="1" thickBot="1" x14ac:dyDescent="0.35">
      <c r="A2" s="85">
        <v>43586</v>
      </c>
      <c r="B2" s="86" t="s">
        <v>25</v>
      </c>
      <c r="C2" s="87"/>
      <c r="D2" s="87"/>
      <c r="E2" s="87"/>
    </row>
    <row r="3" spans="1:5" ht="13.5" thickBot="1" x14ac:dyDescent="0.35">
      <c r="A3" s="85">
        <v>43587</v>
      </c>
      <c r="B3" s="86" t="s">
        <v>24</v>
      </c>
      <c r="C3" s="87"/>
      <c r="D3" s="87"/>
      <c r="E3" s="87"/>
    </row>
    <row r="4" spans="1:5" ht="13.5" thickBot="1" x14ac:dyDescent="0.35">
      <c r="A4" s="85">
        <v>43588</v>
      </c>
      <c r="B4" s="86" t="s">
        <v>23</v>
      </c>
      <c r="C4" s="87"/>
      <c r="D4" s="87"/>
      <c r="E4" s="87"/>
    </row>
    <row r="5" spans="1:5" ht="13.5" thickBot="1" x14ac:dyDescent="0.35">
      <c r="A5" s="88">
        <v>43589</v>
      </c>
      <c r="B5" s="89" t="s">
        <v>22</v>
      </c>
      <c r="C5" s="90"/>
      <c r="D5" s="90"/>
      <c r="E5" s="90"/>
    </row>
    <row r="6" spans="1:5" ht="13.5" thickBot="1" x14ac:dyDescent="0.35">
      <c r="A6" s="88">
        <v>43590</v>
      </c>
      <c r="B6" s="89" t="s">
        <v>21</v>
      </c>
      <c r="C6" s="90"/>
      <c r="D6" s="90"/>
      <c r="E6" s="90"/>
    </row>
    <row r="7" spans="1:5" ht="13.5" thickBot="1" x14ac:dyDescent="0.35">
      <c r="A7" s="85">
        <v>43591</v>
      </c>
      <c r="B7" s="86" t="s">
        <v>0</v>
      </c>
      <c r="C7" s="87"/>
      <c r="D7" s="87"/>
      <c r="E7" s="87"/>
    </row>
    <row r="8" spans="1:5" ht="13.5" thickBot="1" x14ac:dyDescent="0.35">
      <c r="A8" s="85">
        <v>43592</v>
      </c>
      <c r="B8" s="86" t="s">
        <v>20</v>
      </c>
      <c r="C8" s="87"/>
      <c r="D8" s="87"/>
      <c r="E8" s="87"/>
    </row>
    <row r="9" spans="1:5" ht="13.5" thickBot="1" x14ac:dyDescent="0.35">
      <c r="A9" s="85">
        <v>43593</v>
      </c>
      <c r="B9" s="86" t="s">
        <v>25</v>
      </c>
      <c r="C9" s="87"/>
      <c r="D9" s="87"/>
      <c r="E9" s="87"/>
    </row>
    <row r="10" spans="1:5" ht="13.5" thickBot="1" x14ac:dyDescent="0.35">
      <c r="A10" s="85">
        <v>43594</v>
      </c>
      <c r="B10" s="86" t="s">
        <v>24</v>
      </c>
      <c r="C10" s="87"/>
      <c r="D10" s="87"/>
      <c r="E10" s="87"/>
    </row>
    <row r="11" spans="1:5" ht="13.5" thickBot="1" x14ac:dyDescent="0.35">
      <c r="A11" s="85">
        <v>43595</v>
      </c>
      <c r="B11" s="86" t="s">
        <v>27</v>
      </c>
      <c r="C11" s="87"/>
      <c r="D11" s="87"/>
      <c r="E11" s="87"/>
    </row>
    <row r="12" spans="1:5" ht="13.5" thickBot="1" x14ac:dyDescent="0.35">
      <c r="A12" s="88">
        <v>43596</v>
      </c>
      <c r="B12" s="89" t="s">
        <v>22</v>
      </c>
      <c r="C12" s="90"/>
      <c r="D12" s="90"/>
      <c r="E12" s="90"/>
    </row>
    <row r="13" spans="1:5" ht="13.5" thickBot="1" x14ac:dyDescent="0.35">
      <c r="A13" s="88">
        <v>43597</v>
      </c>
      <c r="B13" s="89" t="s">
        <v>21</v>
      </c>
      <c r="C13" s="90"/>
      <c r="D13" s="90"/>
      <c r="E13" s="90"/>
    </row>
    <row r="14" spans="1:5" ht="13.5" thickBot="1" x14ac:dyDescent="0.35">
      <c r="A14" s="85">
        <v>43598</v>
      </c>
      <c r="B14" s="86" t="s">
        <v>0</v>
      </c>
      <c r="C14" s="87"/>
      <c r="D14" s="87"/>
      <c r="E14" s="87"/>
    </row>
    <row r="15" spans="1:5" ht="13.5" thickBot="1" x14ac:dyDescent="0.35">
      <c r="A15" s="85">
        <v>43599</v>
      </c>
      <c r="B15" s="86" t="s">
        <v>20</v>
      </c>
      <c r="C15" s="87"/>
      <c r="D15" s="87"/>
      <c r="E15" s="87"/>
    </row>
    <row r="16" spans="1:5" ht="13.5" thickBot="1" x14ac:dyDescent="0.35">
      <c r="A16" s="85">
        <v>43600</v>
      </c>
      <c r="B16" s="86" t="s">
        <v>25</v>
      </c>
      <c r="C16" s="87"/>
      <c r="D16" s="87"/>
      <c r="E16" s="87"/>
    </row>
    <row r="17" spans="1:5" ht="13.5" thickBot="1" x14ac:dyDescent="0.35">
      <c r="A17" s="85">
        <v>43601</v>
      </c>
      <c r="B17" s="86" t="s">
        <v>24</v>
      </c>
      <c r="C17" s="87"/>
      <c r="D17" s="87"/>
      <c r="E17" s="87"/>
    </row>
    <row r="18" spans="1:5" ht="13.5" thickBot="1" x14ac:dyDescent="0.35">
      <c r="A18" s="85">
        <v>43602</v>
      </c>
      <c r="B18" s="86" t="s">
        <v>23</v>
      </c>
      <c r="C18" s="87"/>
      <c r="D18" s="87"/>
      <c r="E18" s="87"/>
    </row>
    <row r="19" spans="1:5" ht="13.5" thickBot="1" x14ac:dyDescent="0.35">
      <c r="A19" s="88">
        <v>43603</v>
      </c>
      <c r="B19" s="89" t="s">
        <v>22</v>
      </c>
      <c r="C19" s="90"/>
      <c r="D19" s="90"/>
      <c r="E19" s="90"/>
    </row>
    <row r="20" spans="1:5" ht="13.5" thickBot="1" x14ac:dyDescent="0.35">
      <c r="A20" s="88">
        <v>43604</v>
      </c>
      <c r="B20" s="89" t="s">
        <v>21</v>
      </c>
      <c r="C20" s="90"/>
      <c r="D20" s="90"/>
      <c r="E20" s="90"/>
    </row>
    <row r="21" spans="1:5" ht="13.5" thickBot="1" x14ac:dyDescent="0.35">
      <c r="A21" s="85">
        <v>43605</v>
      </c>
      <c r="B21" s="86" t="s">
        <v>0</v>
      </c>
      <c r="C21" s="87"/>
      <c r="D21" s="87"/>
      <c r="E21" s="87"/>
    </row>
    <row r="22" spans="1:5" ht="13.5" thickBot="1" x14ac:dyDescent="0.35">
      <c r="A22" s="85">
        <v>43606</v>
      </c>
      <c r="B22" s="86" t="s">
        <v>20</v>
      </c>
      <c r="C22" s="87"/>
      <c r="D22" s="87"/>
      <c r="E22" s="87"/>
    </row>
    <row r="23" spans="1:5" ht="13.5" thickBot="1" x14ac:dyDescent="0.35">
      <c r="A23" s="85">
        <v>43607</v>
      </c>
      <c r="B23" s="86" t="s">
        <v>25</v>
      </c>
      <c r="C23" s="87"/>
      <c r="D23" s="87"/>
      <c r="E23" s="87"/>
    </row>
    <row r="24" spans="1:5" ht="13.5" thickBot="1" x14ac:dyDescent="0.35">
      <c r="A24" s="85">
        <v>43608</v>
      </c>
      <c r="B24" s="86" t="s">
        <v>24</v>
      </c>
      <c r="C24" s="87"/>
      <c r="D24" s="87"/>
      <c r="E24" s="87"/>
    </row>
    <row r="25" spans="1:5" ht="13.5" thickBot="1" x14ac:dyDescent="0.35">
      <c r="A25" s="85">
        <v>43609</v>
      </c>
      <c r="B25" s="86" t="s">
        <v>23</v>
      </c>
      <c r="C25" s="87"/>
      <c r="D25" s="87"/>
      <c r="E25" s="87"/>
    </row>
    <row r="26" spans="1:5" ht="13.5" thickBot="1" x14ac:dyDescent="0.35">
      <c r="A26" s="88">
        <v>43610</v>
      </c>
      <c r="B26" s="89" t="s">
        <v>22</v>
      </c>
      <c r="C26" s="90"/>
      <c r="D26" s="90"/>
      <c r="E26" s="90"/>
    </row>
    <row r="27" spans="1:5" ht="13.5" thickBot="1" x14ac:dyDescent="0.35">
      <c r="A27" s="88">
        <v>43611</v>
      </c>
      <c r="B27" s="89" t="s">
        <v>21</v>
      </c>
      <c r="C27" s="90"/>
      <c r="D27" s="90"/>
      <c r="E27" s="90"/>
    </row>
    <row r="28" spans="1:5" ht="13.5" thickBot="1" x14ac:dyDescent="0.35">
      <c r="A28" s="85">
        <v>43612</v>
      </c>
      <c r="B28" s="86" t="s">
        <v>0</v>
      </c>
      <c r="C28" s="87"/>
      <c r="D28" s="87"/>
      <c r="E28" s="87"/>
    </row>
    <row r="29" spans="1:5" ht="13.5" thickBot="1" x14ac:dyDescent="0.35">
      <c r="A29" s="85">
        <v>43613</v>
      </c>
      <c r="B29" s="86" t="s">
        <v>20</v>
      </c>
      <c r="C29" s="87"/>
      <c r="D29" s="87"/>
      <c r="E29" s="87"/>
    </row>
    <row r="30" spans="1:5" ht="13.5" thickBot="1" x14ac:dyDescent="0.35">
      <c r="A30" s="85">
        <v>43614</v>
      </c>
      <c r="B30" s="86" t="s">
        <v>25</v>
      </c>
      <c r="C30" s="87"/>
      <c r="D30" s="87"/>
      <c r="E30" s="87"/>
    </row>
    <row r="31" spans="1:5" ht="13.5" thickBot="1" x14ac:dyDescent="0.35">
      <c r="A31" s="85">
        <v>43615</v>
      </c>
      <c r="B31" s="86" t="s">
        <v>24</v>
      </c>
      <c r="C31" s="87"/>
      <c r="D31" s="87"/>
      <c r="E31" s="87"/>
    </row>
    <row r="32" spans="1:5" ht="13.5" thickBot="1" x14ac:dyDescent="0.35">
      <c r="A32" s="85">
        <v>43616</v>
      </c>
      <c r="B32" s="86" t="s">
        <v>23</v>
      </c>
      <c r="C32" s="87"/>
      <c r="D32" s="87"/>
      <c r="E32" s="8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04F3-7B3B-4688-8FEC-62BA1EE347FD}">
  <sheetPr>
    <tabColor rgb="FF478CD1"/>
  </sheetPr>
  <dimension ref="A1:E31"/>
  <sheetViews>
    <sheetView zoomScale="160" zoomScaleNormal="160" workbookViewId="0">
      <pane ySplit="1" topLeftCell="A6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84" customWidth="1"/>
    <col min="2" max="2" width="5.33203125" style="84" customWidth="1"/>
    <col min="3" max="3" width="13.25" style="84" customWidth="1"/>
    <col min="4" max="4" width="48.58203125" style="84" customWidth="1"/>
    <col min="5" max="5" width="22.25" style="84" customWidth="1"/>
    <col min="6" max="16384" width="8.6640625" style="84"/>
  </cols>
  <sheetData>
    <row r="1" spans="1:5" ht="19.5" customHeight="1" thickBot="1" x14ac:dyDescent="0.35">
      <c r="A1" s="82" t="s">
        <v>35</v>
      </c>
      <c r="B1" s="83" t="s">
        <v>34</v>
      </c>
      <c r="C1" s="83" t="s">
        <v>33</v>
      </c>
      <c r="D1" s="83" t="s">
        <v>32</v>
      </c>
      <c r="E1" s="83" t="s">
        <v>31</v>
      </c>
    </row>
    <row r="2" spans="1:5" ht="14" thickTop="1" thickBot="1" x14ac:dyDescent="0.35">
      <c r="A2" s="88">
        <v>43617</v>
      </c>
      <c r="B2" s="89" t="s">
        <v>22</v>
      </c>
      <c r="C2" s="90"/>
      <c r="D2" s="90"/>
      <c r="E2" s="90"/>
    </row>
    <row r="3" spans="1:5" ht="13.5" thickBot="1" x14ac:dyDescent="0.35">
      <c r="A3" s="88">
        <v>43618</v>
      </c>
      <c r="B3" s="89" t="s">
        <v>21</v>
      </c>
      <c r="C3" s="90"/>
      <c r="D3" s="90"/>
      <c r="E3" s="90"/>
    </row>
    <row r="4" spans="1:5" ht="13.5" thickBot="1" x14ac:dyDescent="0.35">
      <c r="A4" s="85">
        <v>43619</v>
      </c>
      <c r="B4" s="86" t="s">
        <v>0</v>
      </c>
      <c r="C4" s="87"/>
      <c r="D4" s="87"/>
      <c r="E4" s="87"/>
    </row>
    <row r="5" spans="1:5" ht="13.5" thickBot="1" x14ac:dyDescent="0.35">
      <c r="A5" s="85">
        <v>43620</v>
      </c>
      <c r="B5" s="86" t="s">
        <v>20</v>
      </c>
      <c r="C5" s="87"/>
      <c r="D5" s="87"/>
      <c r="E5" s="87"/>
    </row>
    <row r="6" spans="1:5" ht="13.5" thickBot="1" x14ac:dyDescent="0.35">
      <c r="A6" s="85">
        <v>43621</v>
      </c>
      <c r="B6" s="86" t="s">
        <v>25</v>
      </c>
      <c r="C6" s="87"/>
      <c r="D6" s="87"/>
      <c r="E6" s="87"/>
    </row>
    <row r="7" spans="1:5" ht="13.5" thickBot="1" x14ac:dyDescent="0.35">
      <c r="A7" s="85">
        <v>43622</v>
      </c>
      <c r="B7" s="86" t="s">
        <v>24</v>
      </c>
      <c r="C7" s="87"/>
      <c r="D7" s="87"/>
      <c r="E7" s="87"/>
    </row>
    <row r="8" spans="1:5" ht="13.5" thickBot="1" x14ac:dyDescent="0.35">
      <c r="A8" s="85">
        <v>43623</v>
      </c>
      <c r="B8" s="86" t="s">
        <v>23</v>
      </c>
      <c r="C8" s="87"/>
      <c r="D8" s="87"/>
      <c r="E8" s="87"/>
    </row>
    <row r="9" spans="1:5" ht="13.5" thickBot="1" x14ac:dyDescent="0.35">
      <c r="A9" s="88">
        <v>43624</v>
      </c>
      <c r="B9" s="89" t="s">
        <v>22</v>
      </c>
      <c r="C9" s="90"/>
      <c r="D9" s="90"/>
      <c r="E9" s="90"/>
    </row>
    <row r="10" spans="1:5" ht="13.5" thickBot="1" x14ac:dyDescent="0.35">
      <c r="A10" s="88">
        <v>43625</v>
      </c>
      <c r="B10" s="89" t="s">
        <v>21</v>
      </c>
      <c r="C10" s="90"/>
      <c r="D10" s="90"/>
      <c r="E10" s="90"/>
    </row>
    <row r="11" spans="1:5" ht="13.5" thickBot="1" x14ac:dyDescent="0.35">
      <c r="A11" s="85">
        <v>43626</v>
      </c>
      <c r="B11" s="86" t="s">
        <v>0</v>
      </c>
      <c r="C11" s="87"/>
      <c r="D11" s="87"/>
      <c r="E11" s="87"/>
    </row>
    <row r="12" spans="1:5" ht="13.5" thickBot="1" x14ac:dyDescent="0.35">
      <c r="A12" s="85">
        <v>43627</v>
      </c>
      <c r="B12" s="86" t="s">
        <v>20</v>
      </c>
      <c r="C12" s="87"/>
      <c r="D12" s="87"/>
      <c r="E12" s="87"/>
    </row>
    <row r="13" spans="1:5" ht="13.5" thickBot="1" x14ac:dyDescent="0.35">
      <c r="A13" s="85">
        <v>43628</v>
      </c>
      <c r="B13" s="86" t="s">
        <v>25</v>
      </c>
      <c r="C13" s="87"/>
      <c r="D13" s="87"/>
      <c r="E13" s="87"/>
    </row>
    <row r="14" spans="1:5" ht="13.5" thickBot="1" x14ac:dyDescent="0.35">
      <c r="A14" s="85">
        <v>43629</v>
      </c>
      <c r="B14" s="86" t="s">
        <v>24</v>
      </c>
      <c r="C14" s="87"/>
      <c r="D14" s="87"/>
      <c r="E14" s="87"/>
    </row>
    <row r="15" spans="1:5" ht="13.5" thickBot="1" x14ac:dyDescent="0.35">
      <c r="A15" s="85">
        <v>43630</v>
      </c>
      <c r="B15" s="86" t="s">
        <v>27</v>
      </c>
      <c r="C15" s="87"/>
      <c r="D15" s="87"/>
      <c r="E15" s="87"/>
    </row>
    <row r="16" spans="1:5" ht="13.5" thickBot="1" x14ac:dyDescent="0.35">
      <c r="A16" s="88">
        <v>43631</v>
      </c>
      <c r="B16" s="89" t="s">
        <v>22</v>
      </c>
      <c r="C16" s="90"/>
      <c r="D16" s="90"/>
      <c r="E16" s="90"/>
    </row>
    <row r="17" spans="1:5" ht="13.5" thickBot="1" x14ac:dyDescent="0.35">
      <c r="A17" s="88">
        <v>43632</v>
      </c>
      <c r="B17" s="89" t="s">
        <v>21</v>
      </c>
      <c r="C17" s="90"/>
      <c r="D17" s="90"/>
      <c r="E17" s="90"/>
    </row>
    <row r="18" spans="1:5" ht="13.5" thickBot="1" x14ac:dyDescent="0.35">
      <c r="A18" s="85">
        <v>43633</v>
      </c>
      <c r="B18" s="86" t="s">
        <v>0</v>
      </c>
      <c r="C18" s="87"/>
      <c r="D18" s="87"/>
      <c r="E18" s="87"/>
    </row>
    <row r="19" spans="1:5" ht="13.5" thickBot="1" x14ac:dyDescent="0.35">
      <c r="A19" s="85">
        <v>43634</v>
      </c>
      <c r="B19" s="86" t="s">
        <v>20</v>
      </c>
      <c r="C19" s="87"/>
      <c r="D19" s="87"/>
      <c r="E19" s="87"/>
    </row>
    <row r="20" spans="1:5" ht="13.5" thickBot="1" x14ac:dyDescent="0.35">
      <c r="A20" s="85">
        <v>43635</v>
      </c>
      <c r="B20" s="86" t="s">
        <v>25</v>
      </c>
      <c r="C20" s="87"/>
      <c r="D20" s="87"/>
      <c r="E20" s="87"/>
    </row>
    <row r="21" spans="1:5" ht="13.5" thickBot="1" x14ac:dyDescent="0.35">
      <c r="A21" s="85">
        <v>43636</v>
      </c>
      <c r="B21" s="86" t="s">
        <v>24</v>
      </c>
      <c r="C21" s="87"/>
      <c r="D21" s="87"/>
      <c r="E21" s="87"/>
    </row>
    <row r="22" spans="1:5" ht="13.5" thickBot="1" x14ac:dyDescent="0.35">
      <c r="A22" s="85">
        <v>43637</v>
      </c>
      <c r="B22" s="86" t="s">
        <v>23</v>
      </c>
      <c r="C22" s="87"/>
      <c r="D22" s="87"/>
      <c r="E22" s="87"/>
    </row>
    <row r="23" spans="1:5" ht="13.5" thickBot="1" x14ac:dyDescent="0.35">
      <c r="A23" s="88">
        <v>43638</v>
      </c>
      <c r="B23" s="89" t="s">
        <v>22</v>
      </c>
      <c r="C23" s="90"/>
      <c r="D23" s="90"/>
      <c r="E23" s="90"/>
    </row>
    <row r="24" spans="1:5" ht="13.5" thickBot="1" x14ac:dyDescent="0.35">
      <c r="A24" s="88">
        <v>43639</v>
      </c>
      <c r="B24" s="89" t="s">
        <v>21</v>
      </c>
      <c r="C24" s="90"/>
      <c r="D24" s="90"/>
      <c r="E24" s="90"/>
    </row>
    <row r="25" spans="1:5" ht="13.5" thickBot="1" x14ac:dyDescent="0.35">
      <c r="A25" s="85">
        <v>43640</v>
      </c>
      <c r="B25" s="86" t="s">
        <v>0</v>
      </c>
      <c r="C25" s="87"/>
      <c r="D25" s="87"/>
      <c r="E25" s="87"/>
    </row>
    <row r="26" spans="1:5" ht="13.5" thickBot="1" x14ac:dyDescent="0.35">
      <c r="A26" s="85">
        <v>43641</v>
      </c>
      <c r="B26" s="86" t="s">
        <v>20</v>
      </c>
      <c r="C26" s="87"/>
      <c r="D26" s="87"/>
      <c r="E26" s="87"/>
    </row>
    <row r="27" spans="1:5" ht="13.5" thickBot="1" x14ac:dyDescent="0.35">
      <c r="A27" s="85">
        <v>43642</v>
      </c>
      <c r="B27" s="86" t="s">
        <v>25</v>
      </c>
      <c r="C27" s="87"/>
      <c r="D27" s="87"/>
      <c r="E27" s="87"/>
    </row>
    <row r="28" spans="1:5" ht="13.5" thickBot="1" x14ac:dyDescent="0.35">
      <c r="A28" s="85">
        <v>43643</v>
      </c>
      <c r="B28" s="86" t="s">
        <v>24</v>
      </c>
      <c r="C28" s="87"/>
      <c r="D28" s="87"/>
      <c r="E28" s="87"/>
    </row>
    <row r="29" spans="1:5" ht="13.5" thickBot="1" x14ac:dyDescent="0.35">
      <c r="A29" s="85">
        <v>43644</v>
      </c>
      <c r="B29" s="86" t="s">
        <v>23</v>
      </c>
      <c r="C29" s="87"/>
      <c r="D29" s="87"/>
      <c r="E29" s="87"/>
    </row>
    <row r="30" spans="1:5" ht="13.5" thickBot="1" x14ac:dyDescent="0.35">
      <c r="A30" s="88">
        <v>43645</v>
      </c>
      <c r="B30" s="89" t="s">
        <v>22</v>
      </c>
      <c r="C30" s="90"/>
      <c r="D30" s="90"/>
      <c r="E30" s="90"/>
    </row>
    <row r="31" spans="1:5" ht="13.5" thickBot="1" x14ac:dyDescent="0.35">
      <c r="A31" s="88">
        <v>43646</v>
      </c>
      <c r="B31" s="89" t="s">
        <v>21</v>
      </c>
      <c r="C31" s="90"/>
      <c r="D31" s="90"/>
      <c r="E31" s="9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E808-5EEF-4934-978F-CD6A42B15D4E}">
  <sheetPr>
    <tabColor rgb="FF3078C0"/>
  </sheetPr>
  <dimension ref="A1:E32"/>
  <sheetViews>
    <sheetView zoomScale="160" zoomScaleNormal="160" workbookViewId="0">
      <pane ySplit="1" topLeftCell="A2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84" customWidth="1"/>
    <col min="2" max="2" width="5.33203125" style="84" customWidth="1"/>
    <col min="3" max="3" width="13.25" style="84" customWidth="1"/>
    <col min="4" max="4" width="48.58203125" style="84" customWidth="1"/>
    <col min="5" max="5" width="22.25" style="84" customWidth="1"/>
    <col min="6" max="16384" width="8.6640625" style="84"/>
  </cols>
  <sheetData>
    <row r="1" spans="1:5" ht="19.5" customHeight="1" thickBot="1" x14ac:dyDescent="0.35">
      <c r="A1" s="82" t="s">
        <v>35</v>
      </c>
      <c r="B1" s="83" t="s">
        <v>34</v>
      </c>
      <c r="C1" s="83" t="s">
        <v>33</v>
      </c>
      <c r="D1" s="83" t="s">
        <v>32</v>
      </c>
      <c r="E1" s="83" t="s">
        <v>31</v>
      </c>
    </row>
    <row r="2" spans="1:5" ht="14" thickTop="1" thickBot="1" x14ac:dyDescent="0.35">
      <c r="A2" s="85">
        <v>43647</v>
      </c>
      <c r="B2" s="86" t="s">
        <v>0</v>
      </c>
      <c r="C2" s="87"/>
      <c r="D2" s="87"/>
      <c r="E2" s="87"/>
    </row>
    <row r="3" spans="1:5" ht="13.5" thickBot="1" x14ac:dyDescent="0.35">
      <c r="A3" s="85">
        <v>43648</v>
      </c>
      <c r="B3" s="86" t="s">
        <v>20</v>
      </c>
      <c r="C3" s="87"/>
      <c r="D3" s="87"/>
      <c r="E3" s="87"/>
    </row>
    <row r="4" spans="1:5" ht="13.5" thickBot="1" x14ac:dyDescent="0.35">
      <c r="A4" s="85">
        <v>43649</v>
      </c>
      <c r="B4" s="86" t="s">
        <v>25</v>
      </c>
      <c r="C4" s="87"/>
      <c r="D4" s="87"/>
      <c r="E4" s="87"/>
    </row>
    <row r="5" spans="1:5" ht="13.5" thickBot="1" x14ac:dyDescent="0.35">
      <c r="A5" s="85">
        <v>43650</v>
      </c>
      <c r="B5" s="86" t="s">
        <v>24</v>
      </c>
      <c r="C5" s="87"/>
      <c r="D5" s="87"/>
      <c r="E5" s="87"/>
    </row>
    <row r="6" spans="1:5" ht="13.5" thickBot="1" x14ac:dyDescent="0.35">
      <c r="A6" s="85">
        <v>43651</v>
      </c>
      <c r="B6" s="86" t="s">
        <v>23</v>
      </c>
      <c r="C6" s="87"/>
      <c r="D6" s="87"/>
      <c r="E6" s="87"/>
    </row>
    <row r="7" spans="1:5" ht="13.5" thickBot="1" x14ac:dyDescent="0.35">
      <c r="A7" s="88">
        <v>43652</v>
      </c>
      <c r="B7" s="89" t="s">
        <v>22</v>
      </c>
      <c r="C7" s="90"/>
      <c r="D7" s="90"/>
      <c r="E7" s="90"/>
    </row>
    <row r="8" spans="1:5" ht="13.5" thickBot="1" x14ac:dyDescent="0.35">
      <c r="A8" s="88">
        <v>43653</v>
      </c>
      <c r="B8" s="89" t="s">
        <v>21</v>
      </c>
      <c r="C8" s="90"/>
      <c r="D8" s="90"/>
      <c r="E8" s="90"/>
    </row>
    <row r="9" spans="1:5" ht="13.5" thickBot="1" x14ac:dyDescent="0.35">
      <c r="A9" s="85">
        <v>43654</v>
      </c>
      <c r="B9" s="86" t="s">
        <v>0</v>
      </c>
      <c r="C9" s="87"/>
      <c r="D9" s="87"/>
      <c r="E9" s="87"/>
    </row>
    <row r="10" spans="1:5" ht="13.5" thickBot="1" x14ac:dyDescent="0.35">
      <c r="A10" s="85">
        <v>43655</v>
      </c>
      <c r="B10" s="86" t="s">
        <v>20</v>
      </c>
      <c r="C10" s="87"/>
      <c r="D10" s="87"/>
      <c r="E10" s="87"/>
    </row>
    <row r="11" spans="1:5" ht="13.5" thickBot="1" x14ac:dyDescent="0.35">
      <c r="A11" s="85">
        <v>43656</v>
      </c>
      <c r="B11" s="86" t="s">
        <v>25</v>
      </c>
      <c r="C11" s="87"/>
      <c r="D11" s="87"/>
      <c r="E11" s="87"/>
    </row>
    <row r="12" spans="1:5" ht="13.5" thickBot="1" x14ac:dyDescent="0.35">
      <c r="A12" s="85">
        <v>43657</v>
      </c>
      <c r="B12" s="86" t="s">
        <v>24</v>
      </c>
      <c r="C12" s="87"/>
      <c r="D12" s="87"/>
      <c r="E12" s="87"/>
    </row>
    <row r="13" spans="1:5" ht="13.5" thickBot="1" x14ac:dyDescent="0.35">
      <c r="A13" s="85">
        <v>43658</v>
      </c>
      <c r="B13" s="86" t="s">
        <v>27</v>
      </c>
      <c r="C13" s="87"/>
      <c r="D13" s="87"/>
      <c r="E13" s="87"/>
    </row>
    <row r="14" spans="1:5" ht="13.5" thickBot="1" x14ac:dyDescent="0.35">
      <c r="A14" s="88">
        <v>43659</v>
      </c>
      <c r="B14" s="89" t="s">
        <v>22</v>
      </c>
      <c r="C14" s="90"/>
      <c r="D14" s="90"/>
      <c r="E14" s="90"/>
    </row>
    <row r="15" spans="1:5" ht="13.5" thickBot="1" x14ac:dyDescent="0.35">
      <c r="A15" s="88">
        <v>43660</v>
      </c>
      <c r="B15" s="89" t="s">
        <v>21</v>
      </c>
      <c r="C15" s="90"/>
      <c r="D15" s="90"/>
      <c r="E15" s="90"/>
    </row>
    <row r="16" spans="1:5" ht="13.5" thickBot="1" x14ac:dyDescent="0.35">
      <c r="A16" s="85">
        <v>43661</v>
      </c>
      <c r="B16" s="86" t="s">
        <v>0</v>
      </c>
      <c r="C16" s="87"/>
      <c r="D16" s="87"/>
      <c r="E16" s="87"/>
    </row>
    <row r="17" spans="1:5" ht="13.5" thickBot="1" x14ac:dyDescent="0.35">
      <c r="A17" s="85">
        <v>43662</v>
      </c>
      <c r="B17" s="86" t="s">
        <v>20</v>
      </c>
      <c r="C17" s="87"/>
      <c r="D17" s="87"/>
      <c r="E17" s="87"/>
    </row>
    <row r="18" spans="1:5" ht="13.5" thickBot="1" x14ac:dyDescent="0.35">
      <c r="A18" s="85">
        <v>43663</v>
      </c>
      <c r="B18" s="86" t="s">
        <v>25</v>
      </c>
      <c r="C18" s="87"/>
      <c r="D18" s="87"/>
      <c r="E18" s="87"/>
    </row>
    <row r="19" spans="1:5" ht="13.5" thickBot="1" x14ac:dyDescent="0.35">
      <c r="A19" s="85">
        <v>43664</v>
      </c>
      <c r="B19" s="86" t="s">
        <v>24</v>
      </c>
      <c r="C19" s="87"/>
      <c r="D19" s="87"/>
      <c r="E19" s="87"/>
    </row>
    <row r="20" spans="1:5" ht="13.5" thickBot="1" x14ac:dyDescent="0.35">
      <c r="A20" s="85">
        <v>43665</v>
      </c>
      <c r="B20" s="86" t="s">
        <v>23</v>
      </c>
      <c r="C20" s="87"/>
      <c r="D20" s="87"/>
      <c r="E20" s="87"/>
    </row>
    <row r="21" spans="1:5" ht="13.5" thickBot="1" x14ac:dyDescent="0.35">
      <c r="A21" s="88">
        <v>43666</v>
      </c>
      <c r="B21" s="89" t="s">
        <v>22</v>
      </c>
      <c r="C21" s="90"/>
      <c r="D21" s="90"/>
      <c r="E21" s="90"/>
    </row>
    <row r="22" spans="1:5" ht="13.5" thickBot="1" x14ac:dyDescent="0.35">
      <c r="A22" s="88">
        <v>43667</v>
      </c>
      <c r="B22" s="89" t="s">
        <v>21</v>
      </c>
      <c r="C22" s="90"/>
      <c r="D22" s="90"/>
      <c r="E22" s="90"/>
    </row>
    <row r="23" spans="1:5" ht="13.5" thickBot="1" x14ac:dyDescent="0.35">
      <c r="A23" s="85">
        <v>43668</v>
      </c>
      <c r="B23" s="86" t="s">
        <v>0</v>
      </c>
      <c r="C23" s="87"/>
      <c r="D23" s="87"/>
      <c r="E23" s="87"/>
    </row>
    <row r="24" spans="1:5" ht="13.5" thickBot="1" x14ac:dyDescent="0.35">
      <c r="A24" s="85">
        <v>43669</v>
      </c>
      <c r="B24" s="86" t="s">
        <v>20</v>
      </c>
      <c r="C24" s="87"/>
      <c r="D24" s="87"/>
      <c r="E24" s="87"/>
    </row>
    <row r="25" spans="1:5" ht="13.5" thickBot="1" x14ac:dyDescent="0.35">
      <c r="A25" s="85">
        <v>43670</v>
      </c>
      <c r="B25" s="86" t="s">
        <v>25</v>
      </c>
      <c r="C25" s="87"/>
      <c r="D25" s="87"/>
      <c r="E25" s="87"/>
    </row>
    <row r="26" spans="1:5" ht="13.5" thickBot="1" x14ac:dyDescent="0.35">
      <c r="A26" s="85">
        <v>43671</v>
      </c>
      <c r="B26" s="86" t="s">
        <v>24</v>
      </c>
      <c r="C26" s="87"/>
      <c r="D26" s="87"/>
      <c r="E26" s="87"/>
    </row>
    <row r="27" spans="1:5" ht="13.5" thickBot="1" x14ac:dyDescent="0.35">
      <c r="A27" s="85">
        <v>43672</v>
      </c>
      <c r="B27" s="86" t="s">
        <v>23</v>
      </c>
      <c r="C27" s="87"/>
      <c r="D27" s="87"/>
      <c r="E27" s="87"/>
    </row>
    <row r="28" spans="1:5" ht="13.5" thickBot="1" x14ac:dyDescent="0.35">
      <c r="A28" s="88">
        <v>43673</v>
      </c>
      <c r="B28" s="89" t="s">
        <v>22</v>
      </c>
      <c r="C28" s="90"/>
      <c r="D28" s="90"/>
      <c r="E28" s="90"/>
    </row>
    <row r="29" spans="1:5" ht="13.5" thickBot="1" x14ac:dyDescent="0.35">
      <c r="A29" s="88">
        <v>43674</v>
      </c>
      <c r="B29" s="89" t="s">
        <v>21</v>
      </c>
      <c r="C29" s="90"/>
      <c r="D29" s="90"/>
      <c r="E29" s="90"/>
    </row>
    <row r="30" spans="1:5" ht="13.5" thickBot="1" x14ac:dyDescent="0.35">
      <c r="A30" s="85">
        <v>43675</v>
      </c>
      <c r="B30" s="86" t="s">
        <v>0</v>
      </c>
      <c r="C30" s="87"/>
      <c r="D30" s="87"/>
      <c r="E30" s="87"/>
    </row>
    <row r="31" spans="1:5" ht="13.5" thickBot="1" x14ac:dyDescent="0.35">
      <c r="A31" s="85">
        <v>43676</v>
      </c>
      <c r="B31" s="86" t="s">
        <v>20</v>
      </c>
      <c r="C31" s="87"/>
      <c r="D31" s="87"/>
      <c r="E31" s="87"/>
    </row>
    <row r="32" spans="1:5" ht="13.5" thickBot="1" x14ac:dyDescent="0.35">
      <c r="A32" s="85">
        <v>43677</v>
      </c>
      <c r="B32" s="86" t="s">
        <v>25</v>
      </c>
      <c r="C32" s="87"/>
      <c r="D32" s="87"/>
      <c r="E32" s="8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FEE2-12E1-4AC9-8271-7FAB5F70E8D1}">
  <sheetPr>
    <tabColor rgb="FF2864A0"/>
  </sheetPr>
  <dimension ref="A1:E32"/>
  <sheetViews>
    <sheetView zoomScale="160" zoomScaleNormal="160" workbookViewId="0">
      <pane ySplit="1" topLeftCell="A13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84" customWidth="1"/>
    <col min="2" max="2" width="5.33203125" style="84" customWidth="1"/>
    <col min="3" max="3" width="13.25" style="84" customWidth="1"/>
    <col min="4" max="4" width="48.58203125" style="84" customWidth="1"/>
    <col min="5" max="5" width="22.25" style="84" customWidth="1"/>
    <col min="6" max="16384" width="8.6640625" style="84"/>
  </cols>
  <sheetData>
    <row r="1" spans="1:5" ht="19.5" customHeight="1" thickBot="1" x14ac:dyDescent="0.35">
      <c r="A1" s="82" t="s">
        <v>35</v>
      </c>
      <c r="B1" s="83" t="s">
        <v>34</v>
      </c>
      <c r="C1" s="83" t="s">
        <v>33</v>
      </c>
      <c r="D1" s="83" t="s">
        <v>32</v>
      </c>
      <c r="E1" s="83" t="s">
        <v>31</v>
      </c>
    </row>
    <row r="2" spans="1:5" ht="14" thickTop="1" thickBot="1" x14ac:dyDescent="0.35">
      <c r="A2" s="85">
        <v>43678</v>
      </c>
      <c r="B2" s="86" t="s">
        <v>24</v>
      </c>
      <c r="C2" s="87"/>
      <c r="D2" s="87"/>
      <c r="E2" s="87"/>
    </row>
    <row r="3" spans="1:5" ht="13.5" thickBot="1" x14ac:dyDescent="0.35">
      <c r="A3" s="85">
        <v>43679</v>
      </c>
      <c r="B3" s="86" t="s">
        <v>23</v>
      </c>
      <c r="C3" s="87"/>
      <c r="D3" s="87"/>
      <c r="E3" s="87"/>
    </row>
    <row r="4" spans="1:5" ht="13.5" thickBot="1" x14ac:dyDescent="0.35">
      <c r="A4" s="88">
        <v>43680</v>
      </c>
      <c r="B4" s="89" t="s">
        <v>22</v>
      </c>
      <c r="C4" s="90"/>
      <c r="D4" s="90"/>
      <c r="E4" s="90"/>
    </row>
    <row r="5" spans="1:5" ht="13.5" thickBot="1" x14ac:dyDescent="0.35">
      <c r="A5" s="88">
        <v>43681</v>
      </c>
      <c r="B5" s="89" t="s">
        <v>21</v>
      </c>
      <c r="C5" s="90"/>
      <c r="D5" s="90"/>
      <c r="E5" s="90"/>
    </row>
    <row r="6" spans="1:5" ht="13.5" thickBot="1" x14ac:dyDescent="0.35">
      <c r="A6" s="85">
        <v>43682</v>
      </c>
      <c r="B6" s="86" t="s">
        <v>0</v>
      </c>
      <c r="C6" s="87"/>
      <c r="D6" s="87"/>
      <c r="E6" s="87"/>
    </row>
    <row r="7" spans="1:5" ht="13.5" thickBot="1" x14ac:dyDescent="0.35">
      <c r="A7" s="85">
        <v>43683</v>
      </c>
      <c r="B7" s="86" t="s">
        <v>20</v>
      </c>
      <c r="C7" s="87"/>
      <c r="D7" s="87"/>
      <c r="E7" s="87"/>
    </row>
    <row r="8" spans="1:5" ht="13.5" thickBot="1" x14ac:dyDescent="0.35">
      <c r="A8" s="85">
        <v>43684</v>
      </c>
      <c r="B8" s="86" t="s">
        <v>25</v>
      </c>
      <c r="C8" s="87"/>
      <c r="D8" s="87"/>
      <c r="E8" s="87"/>
    </row>
    <row r="9" spans="1:5" ht="13.5" thickBot="1" x14ac:dyDescent="0.35">
      <c r="A9" s="85">
        <v>43685</v>
      </c>
      <c r="B9" s="86" t="s">
        <v>24</v>
      </c>
      <c r="C9" s="87"/>
      <c r="D9" s="87"/>
      <c r="E9" s="87"/>
    </row>
    <row r="10" spans="1:5" ht="13.5" thickBot="1" x14ac:dyDescent="0.35">
      <c r="A10" s="85">
        <v>43686</v>
      </c>
      <c r="B10" s="86" t="s">
        <v>27</v>
      </c>
      <c r="C10" s="87"/>
      <c r="D10" s="87"/>
      <c r="E10" s="87"/>
    </row>
    <row r="11" spans="1:5" ht="13.5" thickBot="1" x14ac:dyDescent="0.35">
      <c r="A11" s="88">
        <v>43687</v>
      </c>
      <c r="B11" s="89" t="s">
        <v>22</v>
      </c>
      <c r="C11" s="90"/>
      <c r="D11" s="90"/>
      <c r="E11" s="90"/>
    </row>
    <row r="12" spans="1:5" ht="13.5" thickBot="1" x14ac:dyDescent="0.35">
      <c r="A12" s="88">
        <v>43688</v>
      </c>
      <c r="B12" s="89" t="s">
        <v>21</v>
      </c>
      <c r="C12" s="90"/>
      <c r="D12" s="90"/>
      <c r="E12" s="90"/>
    </row>
    <row r="13" spans="1:5" ht="13.5" thickBot="1" x14ac:dyDescent="0.35">
      <c r="A13" s="85">
        <v>43689</v>
      </c>
      <c r="B13" s="86" t="s">
        <v>0</v>
      </c>
      <c r="C13" s="87"/>
      <c r="D13" s="87"/>
      <c r="E13" s="87"/>
    </row>
    <row r="14" spans="1:5" ht="13.5" thickBot="1" x14ac:dyDescent="0.35">
      <c r="A14" s="85">
        <v>43690</v>
      </c>
      <c r="B14" s="86" t="s">
        <v>20</v>
      </c>
      <c r="C14" s="87"/>
      <c r="D14" s="87"/>
      <c r="E14" s="87"/>
    </row>
    <row r="15" spans="1:5" ht="13.5" thickBot="1" x14ac:dyDescent="0.35">
      <c r="A15" s="85">
        <v>43691</v>
      </c>
      <c r="B15" s="86" t="s">
        <v>25</v>
      </c>
      <c r="C15" s="87"/>
      <c r="D15" s="87"/>
      <c r="E15" s="87"/>
    </row>
    <row r="16" spans="1:5" ht="13.5" thickBot="1" x14ac:dyDescent="0.35">
      <c r="A16" s="85">
        <v>43692</v>
      </c>
      <c r="B16" s="86" t="s">
        <v>24</v>
      </c>
      <c r="C16" s="87"/>
      <c r="D16" s="87"/>
      <c r="E16" s="87"/>
    </row>
    <row r="17" spans="1:5" ht="13.5" thickBot="1" x14ac:dyDescent="0.35">
      <c r="A17" s="85">
        <v>43693</v>
      </c>
      <c r="B17" s="86" t="s">
        <v>23</v>
      </c>
      <c r="C17" s="87"/>
      <c r="D17" s="87"/>
      <c r="E17" s="87"/>
    </row>
    <row r="18" spans="1:5" ht="13.5" thickBot="1" x14ac:dyDescent="0.35">
      <c r="A18" s="88">
        <v>43694</v>
      </c>
      <c r="B18" s="89" t="s">
        <v>22</v>
      </c>
      <c r="C18" s="90"/>
      <c r="D18" s="90"/>
      <c r="E18" s="90"/>
    </row>
    <row r="19" spans="1:5" ht="13.5" thickBot="1" x14ac:dyDescent="0.35">
      <c r="A19" s="88">
        <v>43695</v>
      </c>
      <c r="B19" s="89" t="s">
        <v>21</v>
      </c>
      <c r="C19" s="90"/>
      <c r="D19" s="90"/>
      <c r="E19" s="90"/>
    </row>
    <row r="20" spans="1:5" ht="13.5" thickBot="1" x14ac:dyDescent="0.35">
      <c r="A20" s="85">
        <v>43696</v>
      </c>
      <c r="B20" s="86" t="s">
        <v>0</v>
      </c>
      <c r="C20" s="87"/>
      <c r="D20" s="87"/>
      <c r="E20" s="87"/>
    </row>
    <row r="21" spans="1:5" ht="13.5" thickBot="1" x14ac:dyDescent="0.35">
      <c r="A21" s="85">
        <v>43697</v>
      </c>
      <c r="B21" s="86" t="s">
        <v>20</v>
      </c>
      <c r="C21" s="87"/>
      <c r="D21" s="87"/>
      <c r="E21" s="87"/>
    </row>
    <row r="22" spans="1:5" ht="13.5" thickBot="1" x14ac:dyDescent="0.35">
      <c r="A22" s="85">
        <v>43698</v>
      </c>
      <c r="B22" s="86" t="s">
        <v>25</v>
      </c>
      <c r="C22" s="87"/>
      <c r="D22" s="87"/>
      <c r="E22" s="87"/>
    </row>
    <row r="23" spans="1:5" ht="13.5" thickBot="1" x14ac:dyDescent="0.35">
      <c r="A23" s="85">
        <v>43699</v>
      </c>
      <c r="B23" s="86" t="s">
        <v>24</v>
      </c>
      <c r="C23" s="87"/>
      <c r="D23" s="87"/>
      <c r="E23" s="87"/>
    </row>
    <row r="24" spans="1:5" ht="13.5" thickBot="1" x14ac:dyDescent="0.35">
      <c r="A24" s="85">
        <v>43700</v>
      </c>
      <c r="B24" s="86" t="s">
        <v>23</v>
      </c>
      <c r="C24" s="87"/>
      <c r="D24" s="87"/>
      <c r="E24" s="87"/>
    </row>
    <row r="25" spans="1:5" ht="13.5" thickBot="1" x14ac:dyDescent="0.35">
      <c r="A25" s="88">
        <v>43701</v>
      </c>
      <c r="B25" s="89" t="s">
        <v>22</v>
      </c>
      <c r="C25" s="90"/>
      <c r="D25" s="90"/>
      <c r="E25" s="90"/>
    </row>
    <row r="26" spans="1:5" ht="13.5" thickBot="1" x14ac:dyDescent="0.35">
      <c r="A26" s="88">
        <v>43702</v>
      </c>
      <c r="B26" s="89" t="s">
        <v>21</v>
      </c>
      <c r="C26" s="90"/>
      <c r="D26" s="90"/>
      <c r="E26" s="90"/>
    </row>
    <row r="27" spans="1:5" ht="13.5" thickBot="1" x14ac:dyDescent="0.35">
      <c r="A27" s="85">
        <v>43703</v>
      </c>
      <c r="B27" s="86" t="s">
        <v>0</v>
      </c>
      <c r="C27" s="87"/>
      <c r="D27" s="87"/>
      <c r="E27" s="87"/>
    </row>
    <row r="28" spans="1:5" ht="13.5" thickBot="1" x14ac:dyDescent="0.35">
      <c r="A28" s="85">
        <v>43704</v>
      </c>
      <c r="B28" s="86" t="s">
        <v>20</v>
      </c>
      <c r="C28" s="87"/>
      <c r="D28" s="87"/>
      <c r="E28" s="87"/>
    </row>
    <row r="29" spans="1:5" ht="13.5" thickBot="1" x14ac:dyDescent="0.35">
      <c r="A29" s="85">
        <v>43705</v>
      </c>
      <c r="B29" s="86" t="s">
        <v>25</v>
      </c>
      <c r="C29" s="87"/>
      <c r="D29" s="87"/>
      <c r="E29" s="87"/>
    </row>
    <row r="30" spans="1:5" ht="13.5" thickBot="1" x14ac:dyDescent="0.35">
      <c r="A30" s="85">
        <v>43706</v>
      </c>
      <c r="B30" s="86" t="s">
        <v>24</v>
      </c>
      <c r="C30" s="87"/>
      <c r="D30" s="87"/>
      <c r="E30" s="87"/>
    </row>
    <row r="31" spans="1:5" ht="13.5" thickBot="1" x14ac:dyDescent="0.35">
      <c r="A31" s="85">
        <v>43707</v>
      </c>
      <c r="B31" s="86" t="s">
        <v>23</v>
      </c>
      <c r="C31" s="87"/>
      <c r="D31" s="87"/>
      <c r="E31" s="87"/>
    </row>
    <row r="32" spans="1:5" ht="13.5" thickBot="1" x14ac:dyDescent="0.35">
      <c r="A32" s="88">
        <v>43708</v>
      </c>
      <c r="B32" s="89" t="s">
        <v>22</v>
      </c>
      <c r="C32" s="90"/>
      <c r="D32" s="90"/>
      <c r="E32" s="9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6D8-D2DA-43A6-8483-77C3D2242FA0}">
  <sheetPr>
    <tabColor rgb="FF205080"/>
  </sheetPr>
  <dimension ref="A1:E31"/>
  <sheetViews>
    <sheetView zoomScale="160" zoomScaleNormal="160" workbookViewId="0">
      <pane ySplit="1" topLeftCell="A7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84" customWidth="1"/>
    <col min="2" max="2" width="5.33203125" style="84" customWidth="1"/>
    <col min="3" max="3" width="13.25" style="84" customWidth="1"/>
    <col min="4" max="4" width="48.58203125" style="84" customWidth="1"/>
    <col min="5" max="5" width="22.25" style="84" customWidth="1"/>
    <col min="6" max="16384" width="8.6640625" style="84"/>
  </cols>
  <sheetData>
    <row r="1" spans="1:5" ht="19.5" customHeight="1" thickBot="1" x14ac:dyDescent="0.35">
      <c r="A1" s="82" t="s">
        <v>35</v>
      </c>
      <c r="B1" s="83" t="s">
        <v>34</v>
      </c>
      <c r="C1" s="83" t="s">
        <v>33</v>
      </c>
      <c r="D1" s="83" t="s">
        <v>32</v>
      </c>
      <c r="E1" s="83" t="s">
        <v>31</v>
      </c>
    </row>
    <row r="2" spans="1:5" ht="14" thickTop="1" thickBot="1" x14ac:dyDescent="0.35">
      <c r="A2" s="88">
        <v>43709</v>
      </c>
      <c r="B2" s="89" t="s">
        <v>21</v>
      </c>
      <c r="C2" s="90"/>
      <c r="D2" s="90"/>
      <c r="E2" s="90"/>
    </row>
    <row r="3" spans="1:5" ht="13.5" thickBot="1" x14ac:dyDescent="0.35">
      <c r="A3" s="85">
        <v>43710</v>
      </c>
      <c r="B3" s="86" t="s">
        <v>0</v>
      </c>
      <c r="C3" s="87"/>
      <c r="D3" s="87"/>
      <c r="E3" s="87"/>
    </row>
    <row r="4" spans="1:5" ht="13.5" thickBot="1" x14ac:dyDescent="0.35">
      <c r="A4" s="85">
        <v>43711</v>
      </c>
      <c r="B4" s="86" t="s">
        <v>20</v>
      </c>
      <c r="C4" s="87"/>
      <c r="D4" s="87"/>
      <c r="E4" s="87"/>
    </row>
    <row r="5" spans="1:5" ht="13.5" thickBot="1" x14ac:dyDescent="0.35">
      <c r="A5" s="85">
        <v>43712</v>
      </c>
      <c r="B5" s="86" t="s">
        <v>25</v>
      </c>
      <c r="C5" s="87"/>
      <c r="D5" s="87"/>
      <c r="E5" s="87"/>
    </row>
    <row r="6" spans="1:5" ht="13.5" thickBot="1" x14ac:dyDescent="0.35">
      <c r="A6" s="85">
        <v>43713</v>
      </c>
      <c r="B6" s="86" t="s">
        <v>24</v>
      </c>
      <c r="C6" s="87"/>
      <c r="D6" s="87"/>
      <c r="E6" s="87"/>
    </row>
    <row r="7" spans="1:5" ht="13.5" thickBot="1" x14ac:dyDescent="0.35">
      <c r="A7" s="85">
        <v>43714</v>
      </c>
      <c r="B7" s="86" t="s">
        <v>23</v>
      </c>
      <c r="C7" s="87"/>
      <c r="D7" s="87"/>
      <c r="E7" s="87"/>
    </row>
    <row r="8" spans="1:5" ht="13.5" thickBot="1" x14ac:dyDescent="0.35">
      <c r="A8" s="88">
        <v>43715</v>
      </c>
      <c r="B8" s="89" t="s">
        <v>22</v>
      </c>
      <c r="C8" s="90"/>
      <c r="D8" s="90"/>
      <c r="E8" s="90"/>
    </row>
    <row r="9" spans="1:5" ht="13.5" thickBot="1" x14ac:dyDescent="0.35">
      <c r="A9" s="88">
        <v>43716</v>
      </c>
      <c r="B9" s="89" t="s">
        <v>21</v>
      </c>
      <c r="C9" s="90"/>
      <c r="D9" s="90"/>
      <c r="E9" s="90"/>
    </row>
    <row r="10" spans="1:5" ht="13.5" thickBot="1" x14ac:dyDescent="0.35">
      <c r="A10" s="85">
        <v>43717</v>
      </c>
      <c r="B10" s="86" t="s">
        <v>0</v>
      </c>
      <c r="C10" s="87"/>
      <c r="D10" s="87"/>
      <c r="E10" s="87"/>
    </row>
    <row r="11" spans="1:5" ht="13.5" thickBot="1" x14ac:dyDescent="0.35">
      <c r="A11" s="85">
        <v>43718</v>
      </c>
      <c r="B11" s="86" t="s">
        <v>20</v>
      </c>
      <c r="C11" s="87"/>
      <c r="D11" s="87"/>
      <c r="E11" s="87"/>
    </row>
    <row r="12" spans="1:5" ht="13.5" thickBot="1" x14ac:dyDescent="0.35">
      <c r="A12" s="85">
        <v>43719</v>
      </c>
      <c r="B12" s="86" t="s">
        <v>25</v>
      </c>
      <c r="C12" s="87"/>
      <c r="D12" s="87"/>
      <c r="E12" s="87"/>
    </row>
    <row r="13" spans="1:5" ht="13.5" thickBot="1" x14ac:dyDescent="0.35">
      <c r="A13" s="85">
        <v>43720</v>
      </c>
      <c r="B13" s="86" t="s">
        <v>24</v>
      </c>
      <c r="C13" s="87"/>
      <c r="D13" s="87"/>
      <c r="E13" s="87"/>
    </row>
    <row r="14" spans="1:5" ht="13.5" thickBot="1" x14ac:dyDescent="0.35">
      <c r="A14" s="85">
        <v>43721</v>
      </c>
      <c r="B14" s="86" t="s">
        <v>27</v>
      </c>
      <c r="C14" s="87"/>
      <c r="D14" s="87"/>
      <c r="E14" s="87"/>
    </row>
    <row r="15" spans="1:5" ht="13.5" thickBot="1" x14ac:dyDescent="0.35">
      <c r="A15" s="88">
        <v>43722</v>
      </c>
      <c r="B15" s="89" t="s">
        <v>22</v>
      </c>
      <c r="C15" s="90"/>
      <c r="D15" s="90"/>
      <c r="E15" s="90"/>
    </row>
    <row r="16" spans="1:5" ht="13.5" thickBot="1" x14ac:dyDescent="0.35">
      <c r="A16" s="88">
        <v>43723</v>
      </c>
      <c r="B16" s="89" t="s">
        <v>21</v>
      </c>
      <c r="C16" s="90"/>
      <c r="D16" s="90"/>
      <c r="E16" s="90"/>
    </row>
    <row r="17" spans="1:5" ht="13.5" thickBot="1" x14ac:dyDescent="0.35">
      <c r="A17" s="85">
        <v>43724</v>
      </c>
      <c r="B17" s="86" t="s">
        <v>0</v>
      </c>
      <c r="C17" s="87"/>
      <c r="D17" s="87"/>
      <c r="E17" s="87"/>
    </row>
    <row r="18" spans="1:5" ht="13.5" thickBot="1" x14ac:dyDescent="0.35">
      <c r="A18" s="85">
        <v>43725</v>
      </c>
      <c r="B18" s="86" t="s">
        <v>20</v>
      </c>
      <c r="C18" s="87"/>
      <c r="D18" s="87"/>
      <c r="E18" s="87"/>
    </row>
    <row r="19" spans="1:5" ht="13.5" thickBot="1" x14ac:dyDescent="0.35">
      <c r="A19" s="85">
        <v>43726</v>
      </c>
      <c r="B19" s="86" t="s">
        <v>25</v>
      </c>
      <c r="C19" s="87"/>
      <c r="D19" s="87"/>
      <c r="E19" s="87"/>
    </row>
    <row r="20" spans="1:5" ht="13.5" thickBot="1" x14ac:dyDescent="0.35">
      <c r="A20" s="85">
        <v>43727</v>
      </c>
      <c r="B20" s="86" t="s">
        <v>24</v>
      </c>
      <c r="C20" s="87"/>
      <c r="D20" s="87"/>
      <c r="E20" s="87"/>
    </row>
    <row r="21" spans="1:5" ht="13.5" thickBot="1" x14ac:dyDescent="0.35">
      <c r="A21" s="85">
        <v>43728</v>
      </c>
      <c r="B21" s="86" t="s">
        <v>23</v>
      </c>
      <c r="C21" s="87"/>
      <c r="D21" s="87"/>
      <c r="E21" s="87"/>
    </row>
    <row r="22" spans="1:5" ht="13.5" thickBot="1" x14ac:dyDescent="0.35">
      <c r="A22" s="88">
        <v>43729</v>
      </c>
      <c r="B22" s="89" t="s">
        <v>22</v>
      </c>
      <c r="C22" s="90"/>
      <c r="D22" s="90"/>
      <c r="E22" s="90"/>
    </row>
    <row r="23" spans="1:5" ht="13.5" thickBot="1" x14ac:dyDescent="0.35">
      <c r="A23" s="88">
        <v>43730</v>
      </c>
      <c r="B23" s="89" t="s">
        <v>21</v>
      </c>
      <c r="C23" s="90"/>
      <c r="D23" s="90"/>
      <c r="E23" s="90"/>
    </row>
    <row r="24" spans="1:5" ht="13.5" thickBot="1" x14ac:dyDescent="0.35">
      <c r="A24" s="85">
        <v>43731</v>
      </c>
      <c r="B24" s="86" t="s">
        <v>0</v>
      </c>
      <c r="C24" s="87"/>
      <c r="D24" s="87"/>
      <c r="E24" s="87"/>
    </row>
    <row r="25" spans="1:5" ht="13.5" thickBot="1" x14ac:dyDescent="0.35">
      <c r="A25" s="85">
        <v>43732</v>
      </c>
      <c r="B25" s="86" t="s">
        <v>20</v>
      </c>
      <c r="C25" s="87"/>
      <c r="D25" s="87"/>
      <c r="E25" s="87"/>
    </row>
    <row r="26" spans="1:5" ht="13.5" thickBot="1" x14ac:dyDescent="0.35">
      <c r="A26" s="85">
        <v>43733</v>
      </c>
      <c r="B26" s="86" t="s">
        <v>25</v>
      </c>
      <c r="C26" s="87"/>
      <c r="D26" s="87"/>
      <c r="E26" s="87"/>
    </row>
    <row r="27" spans="1:5" ht="13.5" thickBot="1" x14ac:dyDescent="0.35">
      <c r="A27" s="85">
        <v>43734</v>
      </c>
      <c r="B27" s="86" t="s">
        <v>24</v>
      </c>
      <c r="C27" s="87"/>
      <c r="D27" s="87"/>
      <c r="E27" s="87"/>
    </row>
    <row r="28" spans="1:5" ht="13.5" thickBot="1" x14ac:dyDescent="0.35">
      <c r="A28" s="85">
        <v>43735</v>
      </c>
      <c r="B28" s="86" t="s">
        <v>23</v>
      </c>
      <c r="C28" s="87"/>
      <c r="D28" s="87"/>
      <c r="E28" s="87"/>
    </row>
    <row r="29" spans="1:5" ht="13.5" thickBot="1" x14ac:dyDescent="0.35">
      <c r="A29" s="88">
        <v>43736</v>
      </c>
      <c r="B29" s="89" t="s">
        <v>22</v>
      </c>
      <c r="C29" s="90"/>
      <c r="D29" s="90"/>
      <c r="E29" s="90"/>
    </row>
    <row r="30" spans="1:5" ht="13.5" thickBot="1" x14ac:dyDescent="0.35">
      <c r="A30" s="88">
        <v>43737</v>
      </c>
      <c r="B30" s="89" t="s">
        <v>21</v>
      </c>
      <c r="C30" s="90"/>
      <c r="D30" s="90"/>
      <c r="E30" s="90"/>
    </row>
    <row r="31" spans="1:5" ht="13.5" thickBot="1" x14ac:dyDescent="0.35">
      <c r="A31" s="85">
        <v>43738</v>
      </c>
      <c r="B31" s="86" t="s">
        <v>0</v>
      </c>
      <c r="C31" s="87"/>
      <c r="D31" s="87"/>
      <c r="E31" s="8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D01A-36DC-4B59-9E12-21F5F10DE85E}">
  <sheetPr>
    <tabColor rgb="FF183C60"/>
  </sheetPr>
  <dimension ref="A1:E32"/>
  <sheetViews>
    <sheetView zoomScale="160" zoomScaleNormal="160" workbookViewId="0">
      <pane ySplit="1" topLeftCell="A12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84" customWidth="1"/>
    <col min="2" max="2" width="5.33203125" style="84" customWidth="1"/>
    <col min="3" max="3" width="13.25" style="84" customWidth="1"/>
    <col min="4" max="4" width="48.58203125" style="84" customWidth="1"/>
    <col min="5" max="5" width="22.25" style="84" customWidth="1"/>
    <col min="6" max="16384" width="8.6640625" style="84"/>
  </cols>
  <sheetData>
    <row r="1" spans="1:5" ht="19.5" customHeight="1" thickBot="1" x14ac:dyDescent="0.35">
      <c r="A1" s="82" t="s">
        <v>35</v>
      </c>
      <c r="B1" s="83" t="s">
        <v>34</v>
      </c>
      <c r="C1" s="83" t="s">
        <v>33</v>
      </c>
      <c r="D1" s="83" t="s">
        <v>32</v>
      </c>
      <c r="E1" s="83" t="s">
        <v>31</v>
      </c>
    </row>
    <row r="2" spans="1:5" ht="14" thickTop="1" thickBot="1" x14ac:dyDescent="0.35">
      <c r="A2" s="85">
        <v>43739</v>
      </c>
      <c r="B2" s="86" t="s">
        <v>20</v>
      </c>
      <c r="C2" s="87"/>
      <c r="D2" s="87"/>
      <c r="E2" s="87"/>
    </row>
    <row r="3" spans="1:5" ht="13.5" thickBot="1" x14ac:dyDescent="0.35">
      <c r="A3" s="85">
        <v>43740</v>
      </c>
      <c r="B3" s="86" t="s">
        <v>25</v>
      </c>
      <c r="C3" s="87"/>
      <c r="D3" s="87"/>
      <c r="E3" s="87"/>
    </row>
    <row r="4" spans="1:5" ht="13.5" thickBot="1" x14ac:dyDescent="0.35">
      <c r="A4" s="85">
        <v>43741</v>
      </c>
      <c r="B4" s="86" t="s">
        <v>24</v>
      </c>
      <c r="C4" s="87"/>
      <c r="D4" s="87"/>
      <c r="E4" s="87"/>
    </row>
    <row r="5" spans="1:5" ht="13.5" thickBot="1" x14ac:dyDescent="0.35">
      <c r="A5" s="85">
        <v>43742</v>
      </c>
      <c r="B5" s="86" t="s">
        <v>23</v>
      </c>
      <c r="C5" s="87"/>
      <c r="D5" s="87"/>
      <c r="E5" s="87"/>
    </row>
    <row r="6" spans="1:5" ht="13.5" thickBot="1" x14ac:dyDescent="0.35">
      <c r="A6" s="88">
        <v>43743</v>
      </c>
      <c r="B6" s="89" t="s">
        <v>22</v>
      </c>
      <c r="C6" s="90"/>
      <c r="D6" s="90"/>
      <c r="E6" s="90"/>
    </row>
    <row r="7" spans="1:5" ht="13.5" thickBot="1" x14ac:dyDescent="0.35">
      <c r="A7" s="88">
        <v>43744</v>
      </c>
      <c r="B7" s="89" t="s">
        <v>21</v>
      </c>
      <c r="C7" s="90"/>
      <c r="D7" s="90"/>
      <c r="E7" s="90"/>
    </row>
    <row r="8" spans="1:5" ht="13.5" thickBot="1" x14ac:dyDescent="0.35">
      <c r="A8" s="85">
        <v>43745</v>
      </c>
      <c r="B8" s="86" t="s">
        <v>0</v>
      </c>
      <c r="C8" s="87"/>
      <c r="D8" s="87"/>
      <c r="E8" s="87"/>
    </row>
    <row r="9" spans="1:5" ht="13.5" thickBot="1" x14ac:dyDescent="0.35">
      <c r="A9" s="85">
        <v>43746</v>
      </c>
      <c r="B9" s="86" t="s">
        <v>20</v>
      </c>
      <c r="C9" s="87"/>
      <c r="D9" s="87"/>
      <c r="E9" s="87"/>
    </row>
    <row r="10" spans="1:5" ht="13.5" thickBot="1" x14ac:dyDescent="0.35">
      <c r="A10" s="85">
        <v>43747</v>
      </c>
      <c r="B10" s="86" t="s">
        <v>25</v>
      </c>
      <c r="C10" s="87"/>
      <c r="D10" s="87"/>
      <c r="E10" s="87"/>
    </row>
    <row r="11" spans="1:5" ht="13.5" thickBot="1" x14ac:dyDescent="0.35">
      <c r="A11" s="85">
        <v>43748</v>
      </c>
      <c r="B11" s="86" t="s">
        <v>24</v>
      </c>
      <c r="C11" s="87"/>
      <c r="D11" s="87"/>
      <c r="E11" s="87"/>
    </row>
    <row r="12" spans="1:5" ht="13.5" thickBot="1" x14ac:dyDescent="0.35">
      <c r="A12" s="85">
        <v>43749</v>
      </c>
      <c r="B12" s="86" t="s">
        <v>27</v>
      </c>
      <c r="C12" s="87"/>
      <c r="D12" s="87"/>
      <c r="E12" s="87"/>
    </row>
    <row r="13" spans="1:5" ht="13.5" thickBot="1" x14ac:dyDescent="0.35">
      <c r="A13" s="88">
        <v>43750</v>
      </c>
      <c r="B13" s="89" t="s">
        <v>22</v>
      </c>
      <c r="C13" s="90"/>
      <c r="D13" s="90"/>
      <c r="E13" s="90"/>
    </row>
    <row r="14" spans="1:5" ht="13.5" thickBot="1" x14ac:dyDescent="0.35">
      <c r="A14" s="88">
        <v>43751</v>
      </c>
      <c r="B14" s="89" t="s">
        <v>21</v>
      </c>
      <c r="C14" s="90"/>
      <c r="D14" s="90"/>
      <c r="E14" s="90"/>
    </row>
    <row r="15" spans="1:5" ht="13.5" thickBot="1" x14ac:dyDescent="0.35">
      <c r="A15" s="85">
        <v>43752</v>
      </c>
      <c r="B15" s="86" t="s">
        <v>0</v>
      </c>
      <c r="C15" s="87"/>
      <c r="D15" s="87"/>
      <c r="E15" s="87"/>
    </row>
    <row r="16" spans="1:5" ht="13.5" thickBot="1" x14ac:dyDescent="0.35">
      <c r="A16" s="85">
        <v>43753</v>
      </c>
      <c r="B16" s="86" t="s">
        <v>20</v>
      </c>
      <c r="C16" s="87"/>
      <c r="D16" s="87"/>
      <c r="E16" s="87"/>
    </row>
    <row r="17" spans="1:5" ht="13.5" thickBot="1" x14ac:dyDescent="0.35">
      <c r="A17" s="85">
        <v>43754</v>
      </c>
      <c r="B17" s="86" t="s">
        <v>25</v>
      </c>
      <c r="C17" s="87"/>
      <c r="D17" s="87"/>
      <c r="E17" s="87"/>
    </row>
    <row r="18" spans="1:5" ht="13.5" thickBot="1" x14ac:dyDescent="0.35">
      <c r="A18" s="85">
        <v>43755</v>
      </c>
      <c r="B18" s="86" t="s">
        <v>24</v>
      </c>
      <c r="C18" s="87"/>
      <c r="D18" s="87"/>
      <c r="E18" s="87"/>
    </row>
    <row r="19" spans="1:5" ht="13.5" thickBot="1" x14ac:dyDescent="0.35">
      <c r="A19" s="85">
        <v>43756</v>
      </c>
      <c r="B19" s="86" t="s">
        <v>23</v>
      </c>
      <c r="C19" s="87"/>
      <c r="D19" s="87"/>
      <c r="E19" s="87"/>
    </row>
    <row r="20" spans="1:5" ht="13.5" thickBot="1" x14ac:dyDescent="0.35">
      <c r="A20" s="88">
        <v>43757</v>
      </c>
      <c r="B20" s="89" t="s">
        <v>22</v>
      </c>
      <c r="C20" s="90"/>
      <c r="D20" s="90"/>
      <c r="E20" s="90"/>
    </row>
    <row r="21" spans="1:5" ht="13.5" thickBot="1" x14ac:dyDescent="0.35">
      <c r="A21" s="88">
        <v>43758</v>
      </c>
      <c r="B21" s="89" t="s">
        <v>21</v>
      </c>
      <c r="C21" s="90"/>
      <c r="D21" s="90"/>
      <c r="E21" s="90"/>
    </row>
    <row r="22" spans="1:5" ht="13.5" thickBot="1" x14ac:dyDescent="0.35">
      <c r="A22" s="85">
        <v>43759</v>
      </c>
      <c r="B22" s="86" t="s">
        <v>0</v>
      </c>
      <c r="C22" s="87"/>
      <c r="D22" s="87"/>
      <c r="E22" s="87"/>
    </row>
    <row r="23" spans="1:5" ht="13.5" thickBot="1" x14ac:dyDescent="0.35">
      <c r="A23" s="85">
        <v>43760</v>
      </c>
      <c r="B23" s="86" t="s">
        <v>20</v>
      </c>
      <c r="C23" s="87"/>
      <c r="D23" s="87"/>
      <c r="E23" s="87"/>
    </row>
    <row r="24" spans="1:5" ht="13.5" thickBot="1" x14ac:dyDescent="0.35">
      <c r="A24" s="85">
        <v>43761</v>
      </c>
      <c r="B24" s="86" t="s">
        <v>25</v>
      </c>
      <c r="C24" s="87"/>
      <c r="D24" s="87"/>
      <c r="E24" s="87"/>
    </row>
    <row r="25" spans="1:5" ht="13.5" thickBot="1" x14ac:dyDescent="0.35">
      <c r="A25" s="85">
        <v>43762</v>
      </c>
      <c r="B25" s="86" t="s">
        <v>24</v>
      </c>
      <c r="C25" s="87"/>
      <c r="D25" s="87"/>
      <c r="E25" s="87"/>
    </row>
    <row r="26" spans="1:5" ht="13.5" thickBot="1" x14ac:dyDescent="0.35">
      <c r="A26" s="85">
        <v>43763</v>
      </c>
      <c r="B26" s="86" t="s">
        <v>23</v>
      </c>
      <c r="C26" s="87"/>
      <c r="D26" s="87"/>
      <c r="E26" s="87"/>
    </row>
    <row r="27" spans="1:5" ht="13.5" thickBot="1" x14ac:dyDescent="0.35">
      <c r="A27" s="88">
        <v>43764</v>
      </c>
      <c r="B27" s="89" t="s">
        <v>22</v>
      </c>
      <c r="C27" s="90"/>
      <c r="D27" s="90"/>
      <c r="E27" s="90"/>
    </row>
    <row r="28" spans="1:5" ht="13.5" thickBot="1" x14ac:dyDescent="0.35">
      <c r="A28" s="88">
        <v>43765</v>
      </c>
      <c r="B28" s="89" t="s">
        <v>21</v>
      </c>
      <c r="C28" s="90"/>
      <c r="D28" s="90"/>
      <c r="E28" s="90"/>
    </row>
    <row r="29" spans="1:5" ht="13.5" thickBot="1" x14ac:dyDescent="0.35">
      <c r="A29" s="85">
        <v>43766</v>
      </c>
      <c r="B29" s="86" t="s">
        <v>0</v>
      </c>
      <c r="C29" s="87"/>
      <c r="D29" s="87"/>
      <c r="E29" s="87"/>
    </row>
    <row r="30" spans="1:5" ht="13.5" thickBot="1" x14ac:dyDescent="0.35">
      <c r="A30" s="85">
        <v>43767</v>
      </c>
      <c r="B30" s="86" t="s">
        <v>20</v>
      </c>
      <c r="C30" s="87"/>
      <c r="D30" s="87"/>
      <c r="E30" s="87"/>
    </row>
    <row r="31" spans="1:5" ht="13.5" thickBot="1" x14ac:dyDescent="0.35">
      <c r="A31" s="85">
        <v>43768</v>
      </c>
      <c r="B31" s="86" t="s">
        <v>25</v>
      </c>
      <c r="C31" s="87"/>
      <c r="D31" s="87"/>
      <c r="E31" s="87"/>
    </row>
    <row r="32" spans="1:5" ht="13.5" thickBot="1" x14ac:dyDescent="0.35">
      <c r="A32" s="85">
        <v>43769</v>
      </c>
      <c r="B32" s="86" t="s">
        <v>24</v>
      </c>
      <c r="C32" s="87"/>
      <c r="D32" s="87"/>
      <c r="E32" s="8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76C2-3427-44B5-A8F7-16442C0B977C}">
  <sheetPr>
    <tabColor rgb="FF0C1E30"/>
  </sheetPr>
  <dimension ref="A1:E31"/>
  <sheetViews>
    <sheetView zoomScale="160" zoomScaleNormal="160" workbookViewId="0">
      <pane ySplit="1" topLeftCell="A8" activePane="bottomLeft" state="frozen"/>
      <selection activeCell="E13" sqref="E13"/>
      <selection pane="bottomLeft" activeCell="E1" sqref="E1:E1048576"/>
    </sheetView>
  </sheetViews>
  <sheetFormatPr defaultRowHeight="13" x14ac:dyDescent="0.3"/>
  <cols>
    <col min="1" max="1" width="5.58203125" style="84" customWidth="1"/>
    <col min="2" max="2" width="5.33203125" style="84" customWidth="1"/>
    <col min="3" max="3" width="13.25" style="84" customWidth="1"/>
    <col min="4" max="4" width="48.58203125" style="84" customWidth="1"/>
    <col min="5" max="5" width="22.25" style="84" customWidth="1"/>
    <col min="6" max="16384" width="8.6640625" style="84"/>
  </cols>
  <sheetData>
    <row r="1" spans="1:5" ht="19.5" customHeight="1" thickBot="1" x14ac:dyDescent="0.35">
      <c r="A1" s="82" t="s">
        <v>35</v>
      </c>
      <c r="B1" s="83" t="s">
        <v>34</v>
      </c>
      <c r="C1" s="83" t="s">
        <v>33</v>
      </c>
      <c r="D1" s="83" t="s">
        <v>32</v>
      </c>
      <c r="E1" s="83" t="s">
        <v>31</v>
      </c>
    </row>
    <row r="2" spans="1:5" ht="14" thickTop="1" thickBot="1" x14ac:dyDescent="0.35">
      <c r="A2" s="85">
        <v>43770</v>
      </c>
      <c r="B2" s="86" t="s">
        <v>23</v>
      </c>
      <c r="C2" s="87"/>
      <c r="D2" s="87"/>
      <c r="E2" s="87"/>
    </row>
    <row r="3" spans="1:5" ht="13.5" thickBot="1" x14ac:dyDescent="0.35">
      <c r="A3" s="88">
        <v>43771</v>
      </c>
      <c r="B3" s="89" t="s">
        <v>22</v>
      </c>
      <c r="C3" s="90"/>
      <c r="D3" s="90"/>
      <c r="E3" s="90"/>
    </row>
    <row r="4" spans="1:5" ht="13.5" thickBot="1" x14ac:dyDescent="0.35">
      <c r="A4" s="88">
        <v>43772</v>
      </c>
      <c r="B4" s="89" t="s">
        <v>21</v>
      </c>
      <c r="C4" s="90"/>
      <c r="D4" s="90"/>
      <c r="E4" s="90"/>
    </row>
    <row r="5" spans="1:5" ht="13.5" thickBot="1" x14ac:dyDescent="0.35">
      <c r="A5" s="85">
        <v>43773</v>
      </c>
      <c r="B5" s="86" t="s">
        <v>0</v>
      </c>
      <c r="C5" s="87"/>
      <c r="D5" s="87"/>
      <c r="E5" s="87"/>
    </row>
    <row r="6" spans="1:5" ht="13.5" thickBot="1" x14ac:dyDescent="0.35">
      <c r="A6" s="85">
        <v>43774</v>
      </c>
      <c r="B6" s="86" t="s">
        <v>20</v>
      </c>
      <c r="C6" s="87"/>
      <c r="D6" s="87"/>
      <c r="E6" s="87"/>
    </row>
    <row r="7" spans="1:5" ht="13.5" thickBot="1" x14ac:dyDescent="0.35">
      <c r="A7" s="85">
        <v>43775</v>
      </c>
      <c r="B7" s="86" t="s">
        <v>25</v>
      </c>
      <c r="C7" s="87"/>
      <c r="D7" s="87"/>
      <c r="E7" s="87"/>
    </row>
    <row r="8" spans="1:5" ht="13.5" thickBot="1" x14ac:dyDescent="0.35">
      <c r="A8" s="85">
        <v>43776</v>
      </c>
      <c r="B8" s="86" t="s">
        <v>24</v>
      </c>
      <c r="C8" s="87"/>
      <c r="D8" s="87"/>
      <c r="E8" s="87"/>
    </row>
    <row r="9" spans="1:5" ht="13.5" thickBot="1" x14ac:dyDescent="0.35">
      <c r="A9" s="85">
        <v>43777</v>
      </c>
      <c r="B9" s="86" t="s">
        <v>27</v>
      </c>
      <c r="C9" s="87"/>
      <c r="D9" s="87"/>
      <c r="E9" s="87"/>
    </row>
    <row r="10" spans="1:5" ht="13.5" thickBot="1" x14ac:dyDescent="0.35">
      <c r="A10" s="88">
        <v>43778</v>
      </c>
      <c r="B10" s="89" t="s">
        <v>22</v>
      </c>
      <c r="C10" s="90"/>
      <c r="D10" s="90"/>
      <c r="E10" s="90"/>
    </row>
    <row r="11" spans="1:5" ht="13.5" thickBot="1" x14ac:dyDescent="0.35">
      <c r="A11" s="88">
        <v>43779</v>
      </c>
      <c r="B11" s="89" t="s">
        <v>21</v>
      </c>
      <c r="C11" s="90"/>
      <c r="D11" s="90"/>
      <c r="E11" s="90"/>
    </row>
    <row r="12" spans="1:5" ht="13.5" thickBot="1" x14ac:dyDescent="0.35">
      <c r="A12" s="85">
        <v>43780</v>
      </c>
      <c r="B12" s="86" t="s">
        <v>0</v>
      </c>
      <c r="C12" s="87"/>
      <c r="D12" s="87"/>
      <c r="E12" s="87"/>
    </row>
    <row r="13" spans="1:5" ht="13.5" thickBot="1" x14ac:dyDescent="0.35">
      <c r="A13" s="85">
        <v>43781</v>
      </c>
      <c r="B13" s="86" t="s">
        <v>20</v>
      </c>
      <c r="C13" s="87"/>
      <c r="D13" s="87"/>
      <c r="E13" s="87"/>
    </row>
    <row r="14" spans="1:5" ht="13.5" thickBot="1" x14ac:dyDescent="0.35">
      <c r="A14" s="85">
        <v>43782</v>
      </c>
      <c r="B14" s="86" t="s">
        <v>25</v>
      </c>
      <c r="C14" s="87"/>
      <c r="D14" s="87"/>
      <c r="E14" s="87"/>
    </row>
    <row r="15" spans="1:5" ht="13.5" thickBot="1" x14ac:dyDescent="0.35">
      <c r="A15" s="85">
        <v>43783</v>
      </c>
      <c r="B15" s="86" t="s">
        <v>24</v>
      </c>
      <c r="C15" s="87"/>
      <c r="D15" s="87"/>
      <c r="E15" s="87"/>
    </row>
    <row r="16" spans="1:5" ht="13.5" thickBot="1" x14ac:dyDescent="0.35">
      <c r="A16" s="85">
        <v>43784</v>
      </c>
      <c r="B16" s="86" t="s">
        <v>23</v>
      </c>
      <c r="C16" s="87"/>
      <c r="D16" s="87"/>
      <c r="E16" s="87"/>
    </row>
    <row r="17" spans="1:5" ht="13.5" thickBot="1" x14ac:dyDescent="0.35">
      <c r="A17" s="88">
        <v>43785</v>
      </c>
      <c r="B17" s="89" t="s">
        <v>22</v>
      </c>
      <c r="C17" s="90"/>
      <c r="D17" s="90"/>
      <c r="E17" s="90"/>
    </row>
    <row r="18" spans="1:5" ht="13.5" thickBot="1" x14ac:dyDescent="0.35">
      <c r="A18" s="88">
        <v>43786</v>
      </c>
      <c r="B18" s="89" t="s">
        <v>21</v>
      </c>
      <c r="C18" s="90"/>
      <c r="D18" s="90"/>
      <c r="E18" s="90"/>
    </row>
    <row r="19" spans="1:5" ht="13.5" thickBot="1" x14ac:dyDescent="0.35">
      <c r="A19" s="85">
        <v>43787</v>
      </c>
      <c r="B19" s="86" t="s">
        <v>0</v>
      </c>
      <c r="C19" s="87"/>
      <c r="D19" s="87"/>
      <c r="E19" s="87"/>
    </row>
    <row r="20" spans="1:5" ht="13.5" thickBot="1" x14ac:dyDescent="0.35">
      <c r="A20" s="85">
        <v>43788</v>
      </c>
      <c r="B20" s="86" t="s">
        <v>20</v>
      </c>
      <c r="C20" s="87"/>
      <c r="D20" s="87"/>
      <c r="E20" s="87"/>
    </row>
    <row r="21" spans="1:5" ht="13.5" thickBot="1" x14ac:dyDescent="0.35">
      <c r="A21" s="85">
        <v>43789</v>
      </c>
      <c r="B21" s="86" t="s">
        <v>25</v>
      </c>
      <c r="C21" s="87"/>
      <c r="D21" s="87"/>
      <c r="E21" s="87"/>
    </row>
    <row r="22" spans="1:5" ht="13.5" thickBot="1" x14ac:dyDescent="0.35">
      <c r="A22" s="85">
        <v>43790</v>
      </c>
      <c r="B22" s="86" t="s">
        <v>24</v>
      </c>
      <c r="C22" s="87"/>
      <c r="D22" s="87"/>
      <c r="E22" s="87"/>
    </row>
    <row r="23" spans="1:5" ht="13.5" thickBot="1" x14ac:dyDescent="0.35">
      <c r="A23" s="85">
        <v>43791</v>
      </c>
      <c r="B23" s="86" t="s">
        <v>23</v>
      </c>
      <c r="C23" s="87"/>
      <c r="D23" s="87"/>
      <c r="E23" s="87"/>
    </row>
    <row r="24" spans="1:5" ht="13.5" thickBot="1" x14ac:dyDescent="0.35">
      <c r="A24" s="88">
        <v>43792</v>
      </c>
      <c r="B24" s="89" t="s">
        <v>22</v>
      </c>
      <c r="C24" s="90"/>
      <c r="D24" s="90"/>
      <c r="E24" s="90"/>
    </row>
    <row r="25" spans="1:5" ht="13.5" thickBot="1" x14ac:dyDescent="0.35">
      <c r="A25" s="88">
        <v>43793</v>
      </c>
      <c r="B25" s="89" t="s">
        <v>21</v>
      </c>
      <c r="C25" s="90"/>
      <c r="D25" s="90"/>
      <c r="E25" s="90"/>
    </row>
    <row r="26" spans="1:5" ht="13.5" thickBot="1" x14ac:dyDescent="0.35">
      <c r="A26" s="85">
        <v>43794</v>
      </c>
      <c r="B26" s="86" t="s">
        <v>0</v>
      </c>
      <c r="C26" s="87"/>
      <c r="D26" s="87"/>
      <c r="E26" s="87"/>
    </row>
    <row r="27" spans="1:5" ht="13.5" thickBot="1" x14ac:dyDescent="0.35">
      <c r="A27" s="85">
        <v>43795</v>
      </c>
      <c r="B27" s="86" t="s">
        <v>20</v>
      </c>
      <c r="C27" s="87"/>
      <c r="D27" s="87"/>
      <c r="E27" s="87"/>
    </row>
    <row r="28" spans="1:5" ht="13.5" thickBot="1" x14ac:dyDescent="0.35">
      <c r="A28" s="85">
        <v>43796</v>
      </c>
      <c r="B28" s="86" t="s">
        <v>25</v>
      </c>
      <c r="C28" s="87"/>
      <c r="D28" s="87"/>
      <c r="E28" s="87"/>
    </row>
    <row r="29" spans="1:5" ht="13.5" thickBot="1" x14ac:dyDescent="0.35">
      <c r="A29" s="85">
        <v>43797</v>
      </c>
      <c r="B29" s="86" t="s">
        <v>24</v>
      </c>
      <c r="C29" s="87"/>
      <c r="D29" s="87"/>
      <c r="E29" s="87"/>
    </row>
    <row r="30" spans="1:5" ht="13.5" thickBot="1" x14ac:dyDescent="0.35">
      <c r="A30" s="85">
        <v>43798</v>
      </c>
      <c r="B30" s="86" t="s">
        <v>23</v>
      </c>
      <c r="C30" s="87"/>
      <c r="D30" s="87"/>
      <c r="E30" s="87"/>
    </row>
    <row r="31" spans="1:5" ht="13.5" thickBot="1" x14ac:dyDescent="0.35">
      <c r="A31" s="88">
        <v>43799</v>
      </c>
      <c r="B31" s="89" t="s">
        <v>22</v>
      </c>
      <c r="C31" s="90"/>
      <c r="D31" s="90"/>
      <c r="E31" s="9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04E2-6FA9-4D9A-816A-37640CA2C51A}">
  <sheetPr>
    <tabColor rgb="FF081420"/>
  </sheetPr>
  <dimension ref="A1:E32"/>
  <sheetViews>
    <sheetView zoomScale="160" zoomScaleNormal="160" workbookViewId="0">
      <pane ySplit="1" topLeftCell="A2" activePane="bottomLeft" state="frozen"/>
      <selection activeCell="E13" sqref="E13"/>
      <selection pane="bottomLeft" activeCell="D10" sqref="D10"/>
    </sheetView>
  </sheetViews>
  <sheetFormatPr defaultRowHeight="13" x14ac:dyDescent="0.3"/>
  <cols>
    <col min="1" max="1" width="5.58203125" style="84" customWidth="1"/>
    <col min="2" max="2" width="5.33203125" style="84" customWidth="1"/>
    <col min="3" max="3" width="13.25" style="84" customWidth="1"/>
    <col min="4" max="4" width="48.58203125" style="84" customWidth="1"/>
    <col min="5" max="5" width="22.25" style="84" customWidth="1"/>
    <col min="6" max="16384" width="8.6640625" style="84"/>
  </cols>
  <sheetData>
    <row r="1" spans="1:5" ht="19.5" customHeight="1" thickBot="1" x14ac:dyDescent="0.35">
      <c r="A1" s="82" t="s">
        <v>35</v>
      </c>
      <c r="B1" s="83" t="s">
        <v>34</v>
      </c>
      <c r="C1" s="83" t="s">
        <v>33</v>
      </c>
      <c r="D1" s="83" t="s">
        <v>32</v>
      </c>
      <c r="E1" s="83" t="s">
        <v>31</v>
      </c>
    </row>
    <row r="2" spans="1:5" ht="14" thickTop="1" thickBot="1" x14ac:dyDescent="0.35">
      <c r="A2" s="88">
        <v>43800</v>
      </c>
      <c r="B2" s="89" t="s">
        <v>21</v>
      </c>
      <c r="C2" s="90"/>
      <c r="D2" s="90"/>
      <c r="E2" s="90"/>
    </row>
    <row r="3" spans="1:5" ht="13.5" thickBot="1" x14ac:dyDescent="0.35">
      <c r="A3" s="85">
        <v>43801</v>
      </c>
      <c r="B3" s="86" t="s">
        <v>0</v>
      </c>
      <c r="C3" s="87"/>
      <c r="D3" s="87"/>
      <c r="E3" s="87"/>
    </row>
    <row r="4" spans="1:5" ht="13.5" thickBot="1" x14ac:dyDescent="0.35">
      <c r="A4" s="85">
        <v>43802</v>
      </c>
      <c r="B4" s="86" t="s">
        <v>20</v>
      </c>
      <c r="C4" s="87"/>
      <c r="D4" s="87"/>
      <c r="E4" s="87"/>
    </row>
    <row r="5" spans="1:5" ht="13.5" thickBot="1" x14ac:dyDescent="0.35">
      <c r="A5" s="85">
        <v>43803</v>
      </c>
      <c r="B5" s="86" t="s">
        <v>25</v>
      </c>
      <c r="C5" s="87"/>
      <c r="D5" s="87"/>
      <c r="E5" s="87"/>
    </row>
    <row r="6" spans="1:5" ht="13.5" thickBot="1" x14ac:dyDescent="0.35">
      <c r="A6" s="85">
        <v>43804</v>
      </c>
      <c r="B6" s="86" t="s">
        <v>24</v>
      </c>
      <c r="C6" s="87"/>
      <c r="D6" s="87"/>
      <c r="E6" s="87"/>
    </row>
    <row r="7" spans="1:5" ht="13.5" thickBot="1" x14ac:dyDescent="0.35">
      <c r="A7" s="85">
        <v>43805</v>
      </c>
      <c r="B7" s="86" t="s">
        <v>23</v>
      </c>
      <c r="C7" s="87"/>
      <c r="D7" s="87"/>
      <c r="E7" s="87"/>
    </row>
    <row r="8" spans="1:5" ht="13.5" thickBot="1" x14ac:dyDescent="0.35">
      <c r="A8" s="88">
        <v>43806</v>
      </c>
      <c r="B8" s="89" t="s">
        <v>22</v>
      </c>
      <c r="C8" s="90"/>
      <c r="D8" s="90"/>
      <c r="E8" s="90"/>
    </row>
    <row r="9" spans="1:5" ht="13.5" thickBot="1" x14ac:dyDescent="0.35">
      <c r="A9" s="88">
        <v>43807</v>
      </c>
      <c r="B9" s="89" t="s">
        <v>21</v>
      </c>
      <c r="C9" s="90"/>
      <c r="D9" s="90"/>
      <c r="E9" s="90"/>
    </row>
    <row r="10" spans="1:5" ht="13.5" thickBot="1" x14ac:dyDescent="0.35">
      <c r="A10" s="85">
        <v>43808</v>
      </c>
      <c r="B10" s="86" t="s">
        <v>0</v>
      </c>
      <c r="C10" s="87"/>
      <c r="D10" s="87"/>
      <c r="E10" s="87"/>
    </row>
    <row r="11" spans="1:5" ht="13.5" thickBot="1" x14ac:dyDescent="0.35">
      <c r="A11" s="85">
        <v>43809</v>
      </c>
      <c r="B11" s="86" t="s">
        <v>20</v>
      </c>
      <c r="C11" s="87"/>
      <c r="D11" s="87"/>
      <c r="E11" s="87"/>
    </row>
    <row r="12" spans="1:5" ht="13.5" thickBot="1" x14ac:dyDescent="0.35">
      <c r="A12" s="85">
        <v>43810</v>
      </c>
      <c r="B12" s="86" t="s">
        <v>25</v>
      </c>
      <c r="C12" s="87"/>
      <c r="D12" s="87"/>
      <c r="E12" s="87"/>
    </row>
    <row r="13" spans="1:5" ht="13.5" thickBot="1" x14ac:dyDescent="0.35">
      <c r="A13" s="85">
        <v>43811</v>
      </c>
      <c r="B13" s="86" t="s">
        <v>24</v>
      </c>
      <c r="C13" s="87"/>
      <c r="D13" s="87"/>
      <c r="E13" s="87"/>
    </row>
    <row r="14" spans="1:5" ht="13.5" thickBot="1" x14ac:dyDescent="0.35">
      <c r="A14" s="85">
        <v>43812</v>
      </c>
      <c r="B14" s="86" t="s">
        <v>27</v>
      </c>
      <c r="C14" s="87"/>
      <c r="D14" s="87"/>
      <c r="E14" s="87"/>
    </row>
    <row r="15" spans="1:5" ht="13.5" thickBot="1" x14ac:dyDescent="0.35">
      <c r="A15" s="88">
        <v>43813</v>
      </c>
      <c r="B15" s="89" t="s">
        <v>22</v>
      </c>
      <c r="C15" s="90"/>
      <c r="D15" s="90"/>
      <c r="E15" s="90"/>
    </row>
    <row r="16" spans="1:5" ht="13.5" thickBot="1" x14ac:dyDescent="0.35">
      <c r="A16" s="88">
        <v>43814</v>
      </c>
      <c r="B16" s="89" t="s">
        <v>21</v>
      </c>
      <c r="C16" s="90"/>
      <c r="D16" s="90"/>
      <c r="E16" s="90"/>
    </row>
    <row r="17" spans="1:5" ht="13.5" thickBot="1" x14ac:dyDescent="0.35">
      <c r="A17" s="85">
        <v>43815</v>
      </c>
      <c r="B17" s="86" t="s">
        <v>0</v>
      </c>
      <c r="C17" s="87"/>
      <c r="D17" s="87"/>
      <c r="E17" s="87"/>
    </row>
    <row r="18" spans="1:5" ht="13.5" thickBot="1" x14ac:dyDescent="0.35">
      <c r="A18" s="85">
        <v>43816</v>
      </c>
      <c r="B18" s="86" t="s">
        <v>20</v>
      </c>
      <c r="C18" s="87"/>
      <c r="D18" s="87"/>
      <c r="E18" s="87"/>
    </row>
    <row r="19" spans="1:5" ht="13.5" thickBot="1" x14ac:dyDescent="0.35">
      <c r="A19" s="85">
        <v>43817</v>
      </c>
      <c r="B19" s="86" t="s">
        <v>25</v>
      </c>
      <c r="C19" s="87"/>
      <c r="D19" s="87"/>
      <c r="E19" s="87"/>
    </row>
    <row r="20" spans="1:5" ht="13.5" thickBot="1" x14ac:dyDescent="0.35">
      <c r="A20" s="85">
        <v>43818</v>
      </c>
      <c r="B20" s="86" t="s">
        <v>24</v>
      </c>
      <c r="C20" s="87"/>
      <c r="D20" s="87"/>
      <c r="E20" s="87"/>
    </row>
    <row r="21" spans="1:5" ht="13.5" thickBot="1" x14ac:dyDescent="0.35">
      <c r="A21" s="85">
        <v>43819</v>
      </c>
      <c r="B21" s="86" t="s">
        <v>23</v>
      </c>
      <c r="C21" s="87"/>
      <c r="D21" s="87"/>
      <c r="E21" s="87"/>
    </row>
    <row r="22" spans="1:5" ht="13.5" thickBot="1" x14ac:dyDescent="0.35">
      <c r="A22" s="88">
        <v>43820</v>
      </c>
      <c r="B22" s="89" t="s">
        <v>22</v>
      </c>
      <c r="C22" s="90"/>
      <c r="D22" s="90"/>
      <c r="E22" s="90"/>
    </row>
    <row r="23" spans="1:5" ht="13.5" thickBot="1" x14ac:dyDescent="0.35">
      <c r="A23" s="88">
        <v>43821</v>
      </c>
      <c r="B23" s="89" t="s">
        <v>21</v>
      </c>
      <c r="C23" s="90"/>
      <c r="D23" s="90"/>
      <c r="E23" s="90"/>
    </row>
    <row r="24" spans="1:5" ht="13.5" thickBot="1" x14ac:dyDescent="0.35">
      <c r="A24" s="85">
        <v>43822</v>
      </c>
      <c r="B24" s="86" t="s">
        <v>0</v>
      </c>
      <c r="C24" s="87"/>
      <c r="D24" s="87"/>
      <c r="E24" s="87"/>
    </row>
    <row r="25" spans="1:5" ht="13.5" thickBot="1" x14ac:dyDescent="0.35">
      <c r="A25" s="85">
        <v>43823</v>
      </c>
      <c r="B25" s="86" t="s">
        <v>20</v>
      </c>
      <c r="C25" s="87"/>
      <c r="D25" s="87"/>
      <c r="E25" s="87"/>
    </row>
    <row r="26" spans="1:5" ht="13.5" thickBot="1" x14ac:dyDescent="0.35">
      <c r="A26" s="85">
        <v>43824</v>
      </c>
      <c r="B26" s="86" t="s">
        <v>25</v>
      </c>
      <c r="C26" s="87"/>
      <c r="D26" s="87"/>
      <c r="E26" s="87"/>
    </row>
    <row r="27" spans="1:5" ht="13.5" thickBot="1" x14ac:dyDescent="0.35">
      <c r="A27" s="85">
        <v>43825</v>
      </c>
      <c r="B27" s="86" t="s">
        <v>24</v>
      </c>
      <c r="C27" s="87"/>
      <c r="D27" s="87"/>
      <c r="E27" s="87"/>
    </row>
    <row r="28" spans="1:5" ht="13.5" thickBot="1" x14ac:dyDescent="0.35">
      <c r="A28" s="85">
        <v>43826</v>
      </c>
      <c r="B28" s="86" t="s">
        <v>23</v>
      </c>
      <c r="C28" s="87"/>
      <c r="D28" s="87"/>
      <c r="E28" s="87"/>
    </row>
    <row r="29" spans="1:5" ht="13.5" thickBot="1" x14ac:dyDescent="0.35">
      <c r="A29" s="88">
        <v>43827</v>
      </c>
      <c r="B29" s="89" t="s">
        <v>22</v>
      </c>
      <c r="C29" s="90"/>
      <c r="D29" s="90"/>
      <c r="E29" s="90"/>
    </row>
    <row r="30" spans="1:5" ht="13.5" thickBot="1" x14ac:dyDescent="0.35">
      <c r="A30" s="88">
        <v>43828</v>
      </c>
      <c r="B30" s="89" t="s">
        <v>21</v>
      </c>
      <c r="C30" s="90"/>
      <c r="D30" s="90"/>
      <c r="E30" s="90"/>
    </row>
    <row r="31" spans="1:5" ht="13.5" thickBot="1" x14ac:dyDescent="0.35">
      <c r="A31" s="85">
        <v>43829</v>
      </c>
      <c r="B31" s="86" t="s">
        <v>0</v>
      </c>
      <c r="C31" s="87"/>
      <c r="D31" s="87"/>
      <c r="E31" s="87"/>
    </row>
    <row r="32" spans="1:5" ht="13.5" thickBot="1" x14ac:dyDescent="0.35">
      <c r="A32" s="85">
        <v>43830</v>
      </c>
      <c r="B32" s="86" t="s">
        <v>20</v>
      </c>
      <c r="C32" s="87"/>
      <c r="D32" s="87"/>
      <c r="E32" s="8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3</v>
      </c>
      <c r="D1" s="6" t="s">
        <v>2</v>
      </c>
      <c r="E1" s="7"/>
      <c r="F1" s="7"/>
      <c r="G1" s="7"/>
      <c r="H1" s="6"/>
    </row>
    <row r="2" spans="2:13" ht="45" customHeight="1" x14ac:dyDescent="0.3">
      <c r="B2" s="5" t="s">
        <v>1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224" t="s">
        <v>19</v>
      </c>
      <c r="K3" s="225"/>
      <c r="L3" s="225"/>
      <c r="M3" s="226"/>
    </row>
    <row r="4" spans="2:13" ht="16.5" customHeight="1" x14ac:dyDescent="0.45">
      <c r="B4" s="9" t="e">
        <f t="array" ref="B4:H4">星期日期和周+DATE(CalendarYear,7,1)-WEEKDAY(DATE(CalendarYear,7,1),(周开始日期="一")+1)+1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218"/>
      <c r="K4" s="219"/>
      <c r="L4" s="219"/>
      <c r="M4" s="22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221"/>
      <c r="K5" s="222"/>
      <c r="L5" s="222"/>
      <c r="M5" s="223"/>
    </row>
    <row r="6" spans="2:13" ht="15" customHeight="1" x14ac:dyDescent="0.45">
      <c r="B6" s="9" t="e">
        <f t="array" ref="B6:H6">星期日期和周+DATE(CalendarYear,7,1)-WEEKDAY(DATE(CalendarYear,7,1),(周开始日期="一")+1)+8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218"/>
      <c r="K6" s="219"/>
      <c r="L6" s="219"/>
      <c r="M6" s="22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221"/>
      <c r="K7" s="222"/>
      <c r="L7" s="222"/>
      <c r="M7" s="223"/>
    </row>
    <row r="8" spans="2:13" ht="15" customHeight="1" x14ac:dyDescent="0.45">
      <c r="B8" s="9" t="e">
        <f t="array" ref="B8:H8">星期日期和周+DATE(CalendarYear,7,1)-WEEKDAY(DATE(CalendarYear,7,1),(周开始日期="一")+1)+15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218"/>
      <c r="K8" s="219"/>
      <c r="L8" s="219"/>
      <c r="M8" s="22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221"/>
      <c r="K9" s="222"/>
      <c r="L9" s="222"/>
      <c r="M9" s="223"/>
    </row>
    <row r="10" spans="2:13" ht="15" customHeight="1" x14ac:dyDescent="0.45">
      <c r="B10" s="9" t="e">
        <f t="array" ref="B10:H10">星期日期和周+DATE(CalendarYear,7,1)-WEEKDAY(DATE(CalendarYear,7,1),(周开始日期="一")+1)+22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218"/>
      <c r="K10" s="219"/>
      <c r="L10" s="219"/>
      <c r="M10" s="22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221"/>
      <c r="K11" s="222"/>
      <c r="L11" s="222"/>
      <c r="M11" s="223"/>
    </row>
    <row r="12" spans="2:13" ht="15" customHeight="1" x14ac:dyDescent="0.45">
      <c r="B12" s="9" t="e">
        <f t="array" ref="B12:H12">星期日期和周+DATE(CalendarYear,7,1)-WEEKDAY(DATE(CalendarYear,7,1),(周开始日期="一")+1)+29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218"/>
      <c r="K12" s="219"/>
      <c r="L12" s="219"/>
      <c r="M12" s="220"/>
    </row>
    <row r="13" spans="2:13" ht="39.75" customHeight="1" x14ac:dyDescent="0.3">
      <c r="B13" s="2"/>
      <c r="C13" s="2"/>
      <c r="D13" s="2"/>
      <c r="E13" s="2"/>
      <c r="F13" s="2"/>
      <c r="G13" s="2"/>
      <c r="H13" s="10"/>
      <c r="J13" s="221"/>
      <c r="K13" s="222"/>
      <c r="L13" s="222"/>
      <c r="M13" s="223"/>
    </row>
    <row r="14" spans="2:13" ht="15" customHeight="1" x14ac:dyDescent="0.45">
      <c r="B14" s="9" t="e">
        <f t="array" ref="B14:H14">星期日期和周+DATE(CalendarYear,7,1)-WEEKDAY(DATE(CalendarYear,7,1),(周开始日期="一")+1)+36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218"/>
      <c r="K14" s="219"/>
      <c r="L14" s="219"/>
      <c r="M14" s="22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221"/>
      <c r="K15" s="222"/>
      <c r="L15" s="222"/>
      <c r="M15" s="223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6</v>
      </c>
      <c r="D1" s="6" t="s">
        <v>5</v>
      </c>
      <c r="E1" s="7"/>
      <c r="F1" s="7"/>
      <c r="G1" s="7"/>
      <c r="H1" s="6"/>
    </row>
    <row r="2" spans="2:13" ht="45" customHeight="1" x14ac:dyDescent="0.3">
      <c r="B2" s="5" t="s">
        <v>4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224" t="s">
        <v>19</v>
      </c>
      <c r="K3" s="225"/>
      <c r="L3" s="225"/>
      <c r="M3" s="226"/>
    </row>
    <row r="4" spans="2:13" ht="16.5" customHeight="1" x14ac:dyDescent="0.45">
      <c r="B4" s="9" t="e">
        <f t="array" ref="B4:H4">星期日期和周+DATE(CalendarYear,8,1)-WEEKDAY(DATE(CalendarYear,8,1),(周开始日期="一")+1)+1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218"/>
      <c r="K4" s="219"/>
      <c r="L4" s="219"/>
      <c r="M4" s="22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221"/>
      <c r="K5" s="222"/>
      <c r="L5" s="222"/>
      <c r="M5" s="223"/>
    </row>
    <row r="6" spans="2:13" ht="15" customHeight="1" x14ac:dyDescent="0.45">
      <c r="B6" s="9" t="e">
        <f t="array" ref="B6:H6">星期日期和周+DATE(CalendarYear,8,1)-WEEKDAY(DATE(CalendarYear,8,1),(周开始日期="一")+1)+8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218"/>
      <c r="K6" s="219"/>
      <c r="L6" s="219"/>
      <c r="M6" s="22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221"/>
      <c r="K7" s="222"/>
      <c r="L7" s="222"/>
      <c r="M7" s="223"/>
    </row>
    <row r="8" spans="2:13" ht="15" customHeight="1" x14ac:dyDescent="0.45">
      <c r="B8" s="9" t="e">
        <f t="array" ref="B8:H8">星期日期和周+DATE(CalendarYear,8,1)-WEEKDAY(DATE(CalendarYear,8,1),(周开始日期="一")+1)+15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218"/>
      <c r="K8" s="219"/>
      <c r="L8" s="219"/>
      <c r="M8" s="22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221"/>
      <c r="K9" s="222"/>
      <c r="L9" s="222"/>
      <c r="M9" s="223"/>
    </row>
    <row r="10" spans="2:13" ht="15" customHeight="1" x14ac:dyDescent="0.45">
      <c r="B10" s="9" t="e">
        <f t="array" ref="B10:H10">星期日期和周+DATE(CalendarYear,8,1)-WEEKDAY(DATE(CalendarYear,8,1),(周开始日期="一")+1)+22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218"/>
      <c r="K10" s="219"/>
      <c r="L10" s="219"/>
      <c r="M10" s="22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221"/>
      <c r="K11" s="222"/>
      <c r="L11" s="222"/>
      <c r="M11" s="223"/>
    </row>
    <row r="12" spans="2:13" ht="15" customHeight="1" x14ac:dyDescent="0.45">
      <c r="B12" s="9" t="e">
        <f t="array" ref="B12:H12">星期日期和周+DATE(CalendarYear,8,1)-WEEKDAY(DATE(CalendarYear,8,1),(周开始日期="一")+1)+29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218"/>
      <c r="K12" s="219"/>
      <c r="L12" s="219"/>
      <c r="M12" s="22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221"/>
      <c r="K13" s="222"/>
      <c r="L13" s="222"/>
      <c r="M13" s="223"/>
    </row>
    <row r="14" spans="2:13" ht="15" customHeight="1" x14ac:dyDescent="0.45">
      <c r="B14" s="9" t="e">
        <f t="array" ref="B14:H14">星期日期和周+DATE(CalendarYear,8,1)-WEEKDAY(DATE(CalendarYear,8,1),(周开始日期="一")+1)+36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218"/>
      <c r="K14" s="219"/>
      <c r="L14" s="219"/>
      <c r="M14" s="22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221"/>
      <c r="K15" s="222"/>
      <c r="L15" s="222"/>
      <c r="M15" s="22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9</v>
      </c>
      <c r="D1" s="6" t="s">
        <v>8</v>
      </c>
      <c r="E1" s="7"/>
      <c r="F1" s="7"/>
      <c r="G1" s="7"/>
      <c r="H1" s="6"/>
    </row>
    <row r="2" spans="2:13" ht="45" customHeight="1" x14ac:dyDescent="0.3">
      <c r="B2" s="5" t="s">
        <v>7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224" t="s">
        <v>19</v>
      </c>
      <c r="K3" s="225"/>
      <c r="L3" s="225"/>
      <c r="M3" s="226"/>
    </row>
    <row r="4" spans="2:13" ht="16.5" customHeight="1" x14ac:dyDescent="0.45">
      <c r="B4" s="9" t="e">
        <f t="array" ref="B4:H4">星期日期和周+DATE(CalendarYear,9,1)-WEEKDAY(DATE(CalendarYear,9,1),(周开始日期="一")+1)+1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218"/>
      <c r="K4" s="219"/>
      <c r="L4" s="219"/>
      <c r="M4" s="22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221"/>
      <c r="K5" s="222"/>
      <c r="L5" s="222"/>
      <c r="M5" s="223"/>
    </row>
    <row r="6" spans="2:13" ht="15" customHeight="1" x14ac:dyDescent="0.45">
      <c r="B6" s="9" t="e">
        <f t="array" ref="B6:H6">星期日期和周+DATE(CalendarYear,9,1)-WEEKDAY(DATE(CalendarYear,9,1),(周开始日期="一")+1)+8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218"/>
      <c r="K6" s="219"/>
      <c r="L6" s="219"/>
      <c r="M6" s="22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221"/>
      <c r="K7" s="222"/>
      <c r="L7" s="222"/>
      <c r="M7" s="223"/>
    </row>
    <row r="8" spans="2:13" ht="15" customHeight="1" x14ac:dyDescent="0.45">
      <c r="B8" s="9" t="e">
        <f t="array" ref="B8:H8">星期日期和周+DATE(CalendarYear,9,1)-WEEKDAY(DATE(CalendarYear,9,1),(周开始日期="一")+1)+15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218"/>
      <c r="K8" s="219"/>
      <c r="L8" s="219"/>
      <c r="M8" s="22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221"/>
      <c r="K9" s="222"/>
      <c r="L9" s="222"/>
      <c r="M9" s="223"/>
    </row>
    <row r="10" spans="2:13" ht="15" customHeight="1" x14ac:dyDescent="0.45">
      <c r="B10" s="9" t="e">
        <f t="array" ref="B10:H10">星期日期和周+DATE(CalendarYear,9,1)-WEEKDAY(DATE(CalendarYear,9,1),(周开始日期="一")+1)+22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218"/>
      <c r="K10" s="219"/>
      <c r="L10" s="219"/>
      <c r="M10" s="22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221"/>
      <c r="K11" s="222"/>
      <c r="L11" s="222"/>
      <c r="M11" s="223"/>
    </row>
    <row r="12" spans="2:13" ht="15" customHeight="1" x14ac:dyDescent="0.45">
      <c r="B12" s="9" t="e">
        <f t="array" ref="B12:H12">星期日期和周+DATE(CalendarYear,9,1)-WEEKDAY(DATE(CalendarYear,9,1),(周开始日期="一")+1)+29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218"/>
      <c r="K12" s="219"/>
      <c r="L12" s="219"/>
      <c r="M12" s="22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221"/>
      <c r="K13" s="222"/>
      <c r="L13" s="222"/>
      <c r="M13" s="223"/>
    </row>
    <row r="14" spans="2:13" ht="15" customHeight="1" x14ac:dyDescent="0.45">
      <c r="B14" s="9" t="e">
        <f t="array" ref="B14:H14">星期日期和周+DATE(CalendarYear,9,1)-WEEKDAY(DATE(CalendarYear,9,1),(周开始日期="一")+1)+36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218"/>
      <c r="K14" s="219"/>
      <c r="L14" s="219"/>
      <c r="M14" s="22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221"/>
      <c r="K15" s="222"/>
      <c r="L15" s="222"/>
      <c r="M15" s="22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12</v>
      </c>
      <c r="D1" s="6" t="s">
        <v>11</v>
      </c>
      <c r="E1" s="7"/>
      <c r="F1" s="7"/>
      <c r="G1" s="7"/>
      <c r="H1" s="6"/>
    </row>
    <row r="2" spans="2:13" ht="45" customHeight="1" x14ac:dyDescent="0.3">
      <c r="B2" s="5" t="s">
        <v>10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224" t="s">
        <v>19</v>
      </c>
      <c r="K3" s="225"/>
      <c r="L3" s="225"/>
      <c r="M3" s="226"/>
    </row>
    <row r="4" spans="2:13" ht="16.5" customHeight="1" x14ac:dyDescent="0.45">
      <c r="B4" s="9" t="e">
        <f t="array" ref="B4:H4">星期日期和周+DATE(CalendarYear,10,1)-WEEKDAY(DATE(CalendarYear,10,1),(周开始日期="一")+1)+1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218"/>
      <c r="K4" s="219"/>
      <c r="L4" s="219"/>
      <c r="M4" s="22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221"/>
      <c r="K5" s="222"/>
      <c r="L5" s="222"/>
      <c r="M5" s="223"/>
    </row>
    <row r="6" spans="2:13" ht="15" customHeight="1" x14ac:dyDescent="0.45">
      <c r="B6" s="9" t="e">
        <f t="array" ref="B6:H6">星期日期和周+DATE(CalendarYear,10,1)-WEEKDAY(DATE(CalendarYear,10,1),(周开始日期="一")+1)+8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218"/>
      <c r="K6" s="219"/>
      <c r="L6" s="219"/>
      <c r="M6" s="22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221"/>
      <c r="K7" s="222"/>
      <c r="L7" s="222"/>
      <c r="M7" s="223"/>
    </row>
    <row r="8" spans="2:13" ht="15" customHeight="1" x14ac:dyDescent="0.45">
      <c r="B8" s="9" t="e">
        <f t="array" ref="B8:H8">星期日期和周+DATE(CalendarYear,10,1)-WEEKDAY(DATE(CalendarYear,10,1),(周开始日期="一")+1)+15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218"/>
      <c r="K8" s="219"/>
      <c r="L8" s="219"/>
      <c r="M8" s="22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221"/>
      <c r="K9" s="222"/>
      <c r="L9" s="222"/>
      <c r="M9" s="223"/>
    </row>
    <row r="10" spans="2:13" ht="15" customHeight="1" x14ac:dyDescent="0.45">
      <c r="B10" s="9" t="e">
        <f t="array" ref="B10:H10">星期日期和周+DATE(CalendarYear,10,1)-WEEKDAY(DATE(CalendarYear,10,1),(周开始日期="一")+1)+22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218"/>
      <c r="K10" s="219"/>
      <c r="L10" s="219"/>
      <c r="M10" s="22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221"/>
      <c r="K11" s="222"/>
      <c r="L11" s="222"/>
      <c r="M11" s="223"/>
    </row>
    <row r="12" spans="2:13" ht="15" customHeight="1" x14ac:dyDescent="0.45">
      <c r="B12" s="9" t="e">
        <f t="array" ref="B12:H12">星期日期和周+DATE(CalendarYear,10,1)-WEEKDAY(DATE(CalendarYear,10,1),(周开始日期="一")+1)+29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218"/>
      <c r="K12" s="219"/>
      <c r="L12" s="219"/>
      <c r="M12" s="22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221"/>
      <c r="K13" s="222"/>
      <c r="L13" s="222"/>
      <c r="M13" s="223"/>
    </row>
    <row r="14" spans="2:13" ht="15" customHeight="1" x14ac:dyDescent="0.45">
      <c r="B14" s="9" t="e">
        <f t="array" ref="B14:H14">星期日期和周+DATE(CalendarYear,10,1)-WEEKDAY(DATE(CalendarYear,10,1),(周开始日期="一")+1)+36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218"/>
      <c r="K14" s="219"/>
      <c r="L14" s="219"/>
      <c r="M14" s="22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221"/>
      <c r="K15" s="222"/>
      <c r="L15" s="222"/>
      <c r="M15" s="22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15</v>
      </c>
      <c r="D1" s="6" t="s">
        <v>14</v>
      </c>
      <c r="E1" s="7"/>
      <c r="F1" s="7"/>
      <c r="G1" s="7"/>
      <c r="H1" s="6"/>
    </row>
    <row r="2" spans="2:13" ht="45" customHeight="1" x14ac:dyDescent="0.3">
      <c r="B2" s="5" t="s">
        <v>13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224" t="s">
        <v>19</v>
      </c>
      <c r="K3" s="225"/>
      <c r="L3" s="225"/>
      <c r="M3" s="226"/>
    </row>
    <row r="4" spans="2:13" ht="16.5" customHeight="1" x14ac:dyDescent="0.45">
      <c r="B4" s="9" t="e">
        <f t="array" ref="B4:H4">星期日期和周+DATE(CalendarYear,11,1)-WEEKDAY(DATE(CalendarYear,11,1),(周开始日期="一")+1)+1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218"/>
      <c r="K4" s="219"/>
      <c r="L4" s="219"/>
      <c r="M4" s="22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221"/>
      <c r="K5" s="222"/>
      <c r="L5" s="222"/>
      <c r="M5" s="223"/>
    </row>
    <row r="6" spans="2:13" ht="15" customHeight="1" x14ac:dyDescent="0.45">
      <c r="B6" s="9" t="e">
        <f t="array" ref="B6:H6">星期日期和周+DATE(CalendarYear,11,1)-WEEKDAY(DATE(CalendarYear,11,1),(周开始日期="一")+1)+8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218"/>
      <c r="K6" s="219"/>
      <c r="L6" s="219"/>
      <c r="M6" s="22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221"/>
      <c r="K7" s="222"/>
      <c r="L7" s="222"/>
      <c r="M7" s="223"/>
    </row>
    <row r="8" spans="2:13" ht="15" customHeight="1" x14ac:dyDescent="0.45">
      <c r="B8" s="9" t="e">
        <f t="array" ref="B8:H8">星期日期和周+DATE(CalendarYear,11,1)-WEEKDAY(DATE(CalendarYear,11,1),(周开始日期="一")+1)+15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218"/>
      <c r="K8" s="219"/>
      <c r="L8" s="219"/>
      <c r="M8" s="22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221"/>
      <c r="K9" s="222"/>
      <c r="L9" s="222"/>
      <c r="M9" s="223"/>
    </row>
    <row r="10" spans="2:13" ht="15" customHeight="1" x14ac:dyDescent="0.45">
      <c r="B10" s="9" t="e">
        <f t="array" ref="B10:H10">星期日期和周+DATE(CalendarYear,11,1)-WEEKDAY(DATE(CalendarYear,11,1),(周开始日期="一")+1)+22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218"/>
      <c r="K10" s="219"/>
      <c r="L10" s="219"/>
      <c r="M10" s="22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221"/>
      <c r="K11" s="222"/>
      <c r="L11" s="222"/>
      <c r="M11" s="223"/>
    </row>
    <row r="12" spans="2:13" ht="15" customHeight="1" x14ac:dyDescent="0.45">
      <c r="B12" s="9" t="e">
        <f t="array" ref="B12:H12">星期日期和周+DATE(CalendarYear,11,1)-WEEKDAY(DATE(CalendarYear,11,1),(周开始日期="一")+1)+29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218"/>
      <c r="K12" s="219"/>
      <c r="L12" s="219"/>
      <c r="M12" s="22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221"/>
      <c r="K13" s="222"/>
      <c r="L13" s="222"/>
      <c r="M13" s="223"/>
    </row>
    <row r="14" spans="2:13" ht="15" customHeight="1" x14ac:dyDescent="0.45">
      <c r="B14" s="9" t="e">
        <f t="array" ref="B14:H14">星期日期和周+DATE(CalendarYear,11,1)-WEEKDAY(DATE(CalendarYear,11,1),(周开始日期="一")+1)+36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218"/>
      <c r="K14" s="219"/>
      <c r="L14" s="219"/>
      <c r="M14" s="22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221"/>
      <c r="K15" s="222"/>
      <c r="L15" s="222"/>
      <c r="M15" s="22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8" t="e">
        <f>CalendarYear</f>
        <v>#REF!</v>
      </c>
      <c r="C1" s="6" t="s">
        <v>18</v>
      </c>
      <c r="D1" s="6" t="s">
        <v>17</v>
      </c>
      <c r="E1" s="7"/>
      <c r="F1" s="7"/>
      <c r="G1" s="7"/>
      <c r="H1" s="6"/>
    </row>
    <row r="2" spans="2:13" ht="45" customHeight="1" x14ac:dyDescent="0.3">
      <c r="B2" s="5" t="s">
        <v>16</v>
      </c>
      <c r="C2" s="5"/>
      <c r="D2" s="5"/>
      <c r="E2" s="5"/>
      <c r="F2" s="4"/>
    </row>
    <row r="3" spans="2:13" ht="18.75" customHeight="1" x14ac:dyDescent="0.3">
      <c r="B3" s="3" t="e">
        <f>周开始日期</f>
        <v>#REF!</v>
      </c>
      <c r="C3" s="3" t="e">
        <f t="shared" ref="C3:H3" si="0">LEFT(TEXT(C4,"aaa"),1)</f>
        <v>#REF!</v>
      </c>
      <c r="D3" s="3" t="e">
        <f t="shared" si="0"/>
        <v>#REF!</v>
      </c>
      <c r="E3" s="3" t="e">
        <f t="shared" si="0"/>
        <v>#REF!</v>
      </c>
      <c r="F3" s="3" t="e">
        <f t="shared" si="0"/>
        <v>#REF!</v>
      </c>
      <c r="G3" s="3" t="e">
        <f t="shared" si="0"/>
        <v>#REF!</v>
      </c>
      <c r="H3" s="3" t="e">
        <f t="shared" si="0"/>
        <v>#REF!</v>
      </c>
      <c r="J3" s="224" t="s">
        <v>19</v>
      </c>
      <c r="K3" s="225"/>
      <c r="L3" s="225"/>
      <c r="M3" s="226"/>
    </row>
    <row r="4" spans="2:13" ht="16.5" customHeight="1" x14ac:dyDescent="0.45">
      <c r="B4" s="9" t="e">
        <f t="array" ref="B4:H4">星期日期和周+DATE(CalendarYear,12,1)-WEEKDAY(DATE(CalendarYear,12,1),(周开始日期="一")+1)+1</f>
        <v>#REF!</v>
      </c>
      <c r="C4" s="9" t="e">
        <v>#REF!</v>
      </c>
      <c r="D4" s="9" t="e">
        <v>#REF!</v>
      </c>
      <c r="E4" s="9" t="e">
        <v>#REF!</v>
      </c>
      <c r="F4" s="9" t="e">
        <v>#REF!</v>
      </c>
      <c r="G4" s="9" t="e">
        <v>#REF!</v>
      </c>
      <c r="H4" s="9" t="e">
        <v>#REF!</v>
      </c>
      <c r="J4" s="218"/>
      <c r="K4" s="219"/>
      <c r="L4" s="219"/>
      <c r="M4" s="220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221"/>
      <c r="K5" s="222"/>
      <c r="L5" s="222"/>
      <c r="M5" s="223"/>
    </row>
    <row r="6" spans="2:13" ht="15" customHeight="1" x14ac:dyDescent="0.45">
      <c r="B6" s="9" t="e">
        <f t="array" ref="B6:H6">星期日期和周+DATE(CalendarYear,12,1)-WEEKDAY(DATE(CalendarYear,12,1),(周开始日期="一")+1)+8</f>
        <v>#REF!</v>
      </c>
      <c r="C6" s="9" t="e">
        <v>#REF!</v>
      </c>
      <c r="D6" s="9" t="e">
        <v>#REF!</v>
      </c>
      <c r="E6" s="9" t="e">
        <v>#REF!</v>
      </c>
      <c r="F6" s="9" t="e">
        <v>#REF!</v>
      </c>
      <c r="G6" s="9" t="e">
        <v>#REF!</v>
      </c>
      <c r="H6" s="9" t="e">
        <v>#REF!</v>
      </c>
      <c r="J6" s="218"/>
      <c r="K6" s="219"/>
      <c r="L6" s="219"/>
      <c r="M6" s="220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221"/>
      <c r="K7" s="222"/>
      <c r="L7" s="222"/>
      <c r="M7" s="223"/>
    </row>
    <row r="8" spans="2:13" ht="15" customHeight="1" x14ac:dyDescent="0.45">
      <c r="B8" s="9" t="e">
        <f t="array" ref="B8:H8">星期日期和周+DATE(CalendarYear,12,1)-WEEKDAY(DATE(CalendarYear,12,1),(周开始日期="一")+1)+15</f>
        <v>#REF!</v>
      </c>
      <c r="C8" s="9" t="e">
        <v>#REF!</v>
      </c>
      <c r="D8" s="9" t="e">
        <v>#REF!</v>
      </c>
      <c r="E8" s="9" t="e">
        <v>#REF!</v>
      </c>
      <c r="F8" s="9" t="e">
        <v>#REF!</v>
      </c>
      <c r="G8" s="9" t="e">
        <v>#REF!</v>
      </c>
      <c r="H8" s="9" t="e">
        <v>#REF!</v>
      </c>
      <c r="J8" s="218"/>
      <c r="K8" s="219"/>
      <c r="L8" s="219"/>
      <c r="M8" s="220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221"/>
      <c r="K9" s="222"/>
      <c r="L9" s="222"/>
      <c r="M9" s="223"/>
    </row>
    <row r="10" spans="2:13" ht="15" customHeight="1" x14ac:dyDescent="0.45">
      <c r="B10" s="9" t="e">
        <f t="array" ref="B10:H10">星期日期和周+DATE(CalendarYear,12,1)-WEEKDAY(DATE(CalendarYear,12,1),(周开始日期="一")+1)+22</f>
        <v>#REF!</v>
      </c>
      <c r="C10" s="9" t="e">
        <v>#REF!</v>
      </c>
      <c r="D10" s="9" t="e">
        <v>#REF!</v>
      </c>
      <c r="E10" s="9" t="e">
        <v>#REF!</v>
      </c>
      <c r="F10" s="9" t="e">
        <v>#REF!</v>
      </c>
      <c r="G10" s="9" t="e">
        <v>#REF!</v>
      </c>
      <c r="H10" s="9" t="e">
        <v>#REF!</v>
      </c>
      <c r="J10" s="218"/>
      <c r="K10" s="219"/>
      <c r="L10" s="219"/>
      <c r="M10" s="220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221"/>
      <c r="K11" s="222"/>
      <c r="L11" s="222"/>
      <c r="M11" s="223"/>
    </row>
    <row r="12" spans="2:13" ht="15" customHeight="1" x14ac:dyDescent="0.45">
      <c r="B12" s="9" t="e">
        <f t="array" ref="B12:H12">星期日期和周+DATE(CalendarYear,12,1)-WEEKDAY(DATE(CalendarYear,12,1),(周开始日期="一")+1)+29</f>
        <v>#REF!</v>
      </c>
      <c r="C12" s="9" t="e">
        <v>#REF!</v>
      </c>
      <c r="D12" s="9" t="e">
        <v>#REF!</v>
      </c>
      <c r="E12" s="9" t="e">
        <v>#REF!</v>
      </c>
      <c r="F12" s="9" t="e">
        <v>#REF!</v>
      </c>
      <c r="G12" s="9" t="e">
        <v>#REF!</v>
      </c>
      <c r="H12" s="9" t="e">
        <v>#REF!</v>
      </c>
      <c r="J12" s="218"/>
      <c r="K12" s="219"/>
      <c r="L12" s="219"/>
      <c r="M12" s="220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221"/>
      <c r="K13" s="222"/>
      <c r="L13" s="222"/>
      <c r="M13" s="223"/>
    </row>
    <row r="14" spans="2:13" ht="15" customHeight="1" x14ac:dyDescent="0.45">
      <c r="B14" s="9" t="e">
        <f t="array" ref="B14:H14">星期日期和周+DATE(CalendarYear,12,1)-WEEKDAY(DATE(CalendarYear,12,1),(周开始日期="一")+1)+36</f>
        <v>#REF!</v>
      </c>
      <c r="C14" s="9" t="e">
        <v>#REF!</v>
      </c>
      <c r="D14" s="9" t="e">
        <v>#REF!</v>
      </c>
      <c r="E14" s="9" t="e">
        <v>#REF!</v>
      </c>
      <c r="F14" s="9" t="e">
        <v>#REF!</v>
      </c>
      <c r="G14" s="9" t="e">
        <v>#REF!</v>
      </c>
      <c r="H14" s="9" t="e">
        <v>#REF!</v>
      </c>
      <c r="J14" s="218"/>
      <c r="K14" s="219"/>
      <c r="L14" s="219"/>
      <c r="M14" s="220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221"/>
      <c r="K15" s="222"/>
      <c r="L15" s="222"/>
      <c r="M15" s="223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统战部</vt:lpstr>
      <vt:lpstr>行业分析</vt:lpstr>
      <vt:lpstr>公司分析</vt:lpstr>
      <vt:lpstr>财务分析</vt:lpstr>
      <vt:lpstr>增长黑盒</vt:lpstr>
      <vt:lpstr>1月 </vt:lpstr>
      <vt:lpstr>2月 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七月</vt:lpstr>
      <vt:lpstr>八月</vt:lpstr>
      <vt:lpstr>九月</vt:lpstr>
      <vt:lpstr>十月</vt:lpstr>
      <vt:lpstr>十一月</vt:lpstr>
      <vt:lpstr>十二月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2019-03-04T01:38:38Z</dcterms:modified>
</cp:coreProperties>
</file>