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6B97F5-47B4-41CD-8FF2-F64348829ACE}" xr6:coauthVersionLast="41" xr6:coauthVersionMax="41" xr10:uidLastSave="{00000000-0000-0000-0000-000000000000}"/>
  <bookViews>
    <workbookView xWindow="-110" yWindow="-110" windowWidth="19420" windowHeight="10560" tabRatio="848" activeTab="2" xr2:uid="{00000000-000D-0000-FFFF-FFFF00000000}"/>
  </bookViews>
  <sheets>
    <sheet name="统战部" sheetId="29" r:id="rId1"/>
    <sheet name="财务分析" sheetId="27" r:id="rId2"/>
    <sheet name="1月 " sheetId="24" r:id="rId3"/>
    <sheet name="2月 " sheetId="34" r:id="rId4"/>
    <sheet name="3月" sheetId="35" r:id="rId5"/>
    <sheet name="4月" sheetId="36" r:id="rId6"/>
    <sheet name="5月" sheetId="37" r:id="rId7"/>
    <sheet name="6月" sheetId="38" r:id="rId8"/>
    <sheet name="7月" sheetId="39" r:id="rId9"/>
    <sheet name="8月" sheetId="40" r:id="rId10"/>
    <sheet name="9月" sheetId="41" r:id="rId11"/>
    <sheet name="10月" sheetId="42" r:id="rId12"/>
    <sheet name="11月" sheetId="43" r:id="rId13"/>
    <sheet name="12月" sheetId="44" r:id="rId14"/>
    <sheet name="七月" sheetId="12" state="hidden" r:id="rId15"/>
    <sheet name="八月" sheetId="13" state="hidden" r:id="rId16"/>
    <sheet name="九月" sheetId="14" state="hidden" r:id="rId17"/>
    <sheet name="十月" sheetId="15" state="hidden" r:id="rId18"/>
    <sheet name="十一月" sheetId="16" state="hidden" r:id="rId19"/>
    <sheet name="十二月" sheetId="17" state="hidden" r:id="rId20"/>
  </sheets>
  <definedNames>
    <definedName name="CalendarYear" localSheetId="11">#REF!</definedName>
    <definedName name="CalendarYear" localSheetId="12">#REF!</definedName>
    <definedName name="CalendarYear" localSheetId="13">#REF!</definedName>
    <definedName name="CalendarYear" localSheetId="4">#REF!</definedName>
    <definedName name="CalendarYear" localSheetId="5">#REF!</definedName>
    <definedName name="CalendarYear" localSheetId="6">#REF!</definedName>
    <definedName name="CalendarYear" localSheetId="7">#REF!</definedName>
    <definedName name="CalendarYear" localSheetId="8">#REF!</definedName>
    <definedName name="CalendarYear" localSheetId="9">#REF!</definedName>
    <definedName name="CalendarYear" localSheetId="10">#REF!</definedName>
    <definedName name="CalendarYear">#REF!</definedName>
    <definedName name="_xlnm.Print_Area" localSheetId="11">#REF!</definedName>
    <definedName name="_xlnm.Print_Area" localSheetId="12">#REF!</definedName>
    <definedName name="_xlnm.Print_Area" localSheetId="1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0">#REF!</definedName>
    <definedName name="_xlnm.Print_Area">#REF!</definedName>
    <definedName name="星期日期和周">{0,1,2,3,4,5,6} + {0;1;2;3;4;5}*7</definedName>
    <definedName name="周开始日期" localSheetId="11">#REF!</definedName>
    <definedName name="周开始日期" localSheetId="12">#REF!</definedName>
    <definedName name="周开始日期" localSheetId="13">#REF!</definedName>
    <definedName name="周开始日期" localSheetId="4">#REF!</definedName>
    <definedName name="周开始日期" localSheetId="5">#REF!</definedName>
    <definedName name="周开始日期" localSheetId="6">#REF!</definedName>
    <definedName name="周开始日期" localSheetId="7">#REF!</definedName>
    <definedName name="周开始日期" localSheetId="8">#REF!</definedName>
    <definedName name="周开始日期" localSheetId="9">#REF!</definedName>
    <definedName name="周开始日期" localSheetId="10">#REF!</definedName>
    <definedName name="周开始日期">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27" l="1"/>
  <c r="H35" i="27"/>
  <c r="M35" i="27"/>
  <c r="T35" i="27"/>
  <c r="U32" i="27"/>
  <c r="Q34" i="27"/>
  <c r="AB3" i="27"/>
  <c r="AD20" i="27"/>
  <c r="AC20" i="27"/>
  <c r="AB19" i="27"/>
  <c r="AB18" i="27"/>
  <c r="AB17" i="27"/>
  <c r="AB16" i="27"/>
  <c r="AB14" i="27"/>
  <c r="AB13" i="27"/>
  <c r="AB12" i="27"/>
  <c r="AB10" i="27"/>
  <c r="AB9" i="27"/>
  <c r="AB8" i="27"/>
  <c r="AB7" i="27"/>
  <c r="AB6" i="27"/>
  <c r="AB20" i="27"/>
  <c r="M34" i="27"/>
  <c r="L34" i="27"/>
  <c r="M33" i="27"/>
  <c r="L33" i="27"/>
  <c r="P34" i="27"/>
  <c r="G34" i="27"/>
  <c r="K34" i="27"/>
  <c r="H34" i="27"/>
  <c r="P33" i="27"/>
  <c r="O34" i="27"/>
  <c r="F34" i="27"/>
  <c r="S34" i="27"/>
  <c r="K45" i="27"/>
  <c r="K46" i="27"/>
  <c r="J46" i="27"/>
  <c r="J45" i="27"/>
  <c r="G46" i="27"/>
  <c r="G45" i="27"/>
  <c r="O33" i="27"/>
  <c r="R33" i="27"/>
  <c r="R34" i="27"/>
  <c r="L46" i="27"/>
  <c r="L45" i="27"/>
  <c r="L31" i="27"/>
  <c r="H32" i="27"/>
  <c r="R45" i="27"/>
  <c r="H33" i="27"/>
  <c r="H46" i="27"/>
  <c r="F33" i="27"/>
  <c r="S33" i="27"/>
  <c r="H45" i="27"/>
  <c r="O46" i="27"/>
  <c r="O45" i="27"/>
  <c r="I45" i="27"/>
  <c r="F45" i="27"/>
  <c r="F46" i="27"/>
  <c r="S46" i="27"/>
  <c r="P46" i="27"/>
  <c r="M46" i="27"/>
  <c r="O31" i="27"/>
  <c r="F31" i="27"/>
  <c r="G31" i="27"/>
  <c r="H31" i="27"/>
  <c r="K31" i="27"/>
  <c r="J31" i="27"/>
  <c r="I46" i="27"/>
  <c r="I31" i="27"/>
  <c r="D46" i="27"/>
  <c r="D45" i="27"/>
  <c r="B33" i="27"/>
  <c r="B31" i="27"/>
  <c r="C33" i="27"/>
  <c r="C31" i="27"/>
  <c r="D31" i="27"/>
  <c r="B45" i="27"/>
  <c r="C45" i="27"/>
  <c r="C46" i="27"/>
  <c r="B46" i="27"/>
  <c r="M31" i="27"/>
  <c r="M45" i="27"/>
  <c r="E46" i="27"/>
  <c r="N31" i="27"/>
  <c r="N45" i="27"/>
  <c r="N46" i="27"/>
  <c r="E45" i="27"/>
  <c r="E31" i="27"/>
  <c r="P45" i="27"/>
  <c r="P31" i="27"/>
  <c r="S32" i="27"/>
  <c r="R32" i="27"/>
  <c r="B3" i="17"/>
  <c r="B3" i="16"/>
  <c r="B3" i="15"/>
  <c r="B3" i="14"/>
  <c r="B3" i="13"/>
  <c r="B3" i="12"/>
  <c r="B12" i="15" a="1"/>
  <c r="B12" i="15"/>
  <c r="B8" i="12" a="1"/>
  <c r="G8" i="12"/>
  <c r="B4" i="13" a="1"/>
  <c r="B4" i="13"/>
  <c r="B8" i="14" a="1"/>
  <c r="F8" i="14"/>
  <c r="B4" i="16" a="1"/>
  <c r="D4" i="16"/>
  <c r="D3" i="16"/>
  <c r="B6" i="13" a="1"/>
  <c r="C6" i="13"/>
  <c r="B12" i="14" a="1"/>
  <c r="E12" i="14"/>
  <c r="B14" i="16" a="1"/>
  <c r="D14" i="16"/>
  <c r="B10" i="13" a="1"/>
  <c r="B10" i="13"/>
  <c r="B14" i="12" a="1"/>
  <c r="B14" i="12"/>
  <c r="B4" i="17" a="1"/>
  <c r="B4" i="17"/>
  <c r="B14" i="13" a="1"/>
  <c r="C14" i="13"/>
  <c r="B14" i="14" a="1"/>
  <c r="B14" i="14"/>
  <c r="B6" i="17" a="1"/>
  <c r="B6" i="17"/>
  <c r="B1" i="12"/>
  <c r="B10" i="12" a="1"/>
  <c r="B10" i="12"/>
  <c r="B1" i="15"/>
  <c r="B6" i="12" a="1"/>
  <c r="F6" i="12"/>
  <c r="B12" i="12" a="1"/>
  <c r="E12" i="12"/>
  <c r="B8" i="15" a="1"/>
  <c r="B8" i="15"/>
  <c r="B1" i="14"/>
  <c r="B1" i="13"/>
  <c r="B4" i="14" a="1"/>
  <c r="F4" i="14"/>
  <c r="F3" i="14"/>
  <c r="B14" i="15" a="1"/>
  <c r="C14" i="15"/>
  <c r="B12" i="17" a="1"/>
  <c r="B1" i="16"/>
  <c r="B10" i="16" a="1"/>
  <c r="B8" i="13" a="1"/>
  <c r="G8" i="13"/>
  <c r="B6" i="14" a="1"/>
  <c r="F6" i="14"/>
  <c r="B6" i="15" a="1"/>
  <c r="B8" i="16" a="1"/>
  <c r="B10" i="17" a="1"/>
  <c r="B4" i="12" a="1"/>
  <c r="E4" i="12"/>
  <c r="E3" i="12"/>
  <c r="B12" i="13" a="1"/>
  <c r="H12" i="13"/>
  <c r="B10" i="14" a="1"/>
  <c r="B10" i="15" a="1"/>
  <c r="B12" i="16" a="1"/>
  <c r="B14" i="17" a="1"/>
  <c r="B1" i="17"/>
  <c r="B4" i="15" a="1"/>
  <c r="B4" i="15"/>
  <c r="B6" i="16" a="1"/>
  <c r="B8" i="17" a="1"/>
  <c r="B4" i="16"/>
  <c r="H4" i="16"/>
  <c r="H3" i="16"/>
  <c r="F4" i="16"/>
  <c r="F3" i="16"/>
  <c r="C8" i="14"/>
  <c r="G14" i="12"/>
  <c r="D14" i="12"/>
  <c r="C14" i="12"/>
  <c r="E14" i="12"/>
  <c r="E4" i="16"/>
  <c r="E3" i="16"/>
  <c r="G6" i="13"/>
  <c r="H14" i="12"/>
  <c r="G8" i="14"/>
  <c r="F14" i="12"/>
  <c r="F6" i="13"/>
  <c r="H8" i="12"/>
  <c r="D8" i="12"/>
  <c r="G12" i="12"/>
  <c r="B6" i="13"/>
  <c r="H6" i="17"/>
  <c r="G12" i="15"/>
  <c r="H6" i="13"/>
  <c r="E6" i="13"/>
  <c r="D6" i="13"/>
  <c r="G12" i="14"/>
  <c r="D6" i="12"/>
  <c r="E4" i="13"/>
  <c r="E3" i="13"/>
  <c r="G4" i="17"/>
  <c r="G3" i="17"/>
  <c r="F4" i="13"/>
  <c r="F3" i="13"/>
  <c r="C12" i="12"/>
  <c r="C10" i="12"/>
  <c r="C8" i="12"/>
  <c r="B12" i="12"/>
  <c r="D10" i="12"/>
  <c r="F14" i="14"/>
  <c r="E14" i="14"/>
  <c r="B8" i="14"/>
  <c r="G14" i="16"/>
  <c r="E6" i="17"/>
  <c r="G14" i="13"/>
  <c r="H10" i="13"/>
  <c r="D14" i="15"/>
  <c r="E8" i="15"/>
  <c r="B14" i="15"/>
  <c r="G6" i="14"/>
  <c r="D12" i="12"/>
  <c r="H6" i="12"/>
  <c r="H14" i="16"/>
  <c r="D4" i="17"/>
  <c r="D3" i="17"/>
  <c r="F14" i="15"/>
  <c r="E8" i="12"/>
  <c r="G14" i="15"/>
  <c r="H14" i="14"/>
  <c r="H12" i="12"/>
  <c r="C4" i="17"/>
  <c r="C3" i="17"/>
  <c r="G10" i="12"/>
  <c r="B6" i="12"/>
  <c r="C14" i="16"/>
  <c r="F12" i="15"/>
  <c r="C12" i="15"/>
  <c r="H12" i="15"/>
  <c r="E12" i="15"/>
  <c r="E14" i="15"/>
  <c r="G14" i="14"/>
  <c r="H4" i="17"/>
  <c r="H3" i="17"/>
  <c r="D14" i="14"/>
  <c r="F4" i="17"/>
  <c r="F3" i="17"/>
  <c r="E4" i="17"/>
  <c r="E3" i="17"/>
  <c r="F8" i="15"/>
  <c r="C14" i="14"/>
  <c r="D4" i="14"/>
  <c r="D3" i="14"/>
  <c r="H14" i="15"/>
  <c r="F12" i="12"/>
  <c r="H10" i="12"/>
  <c r="D12" i="15"/>
  <c r="F8" i="12"/>
  <c r="B8" i="12"/>
  <c r="F6" i="17"/>
  <c r="C6" i="17"/>
  <c r="G6" i="17"/>
  <c r="F10" i="12"/>
  <c r="B14" i="13"/>
  <c r="H8" i="15"/>
  <c r="D8" i="15"/>
  <c r="G8" i="15"/>
  <c r="F14" i="16"/>
  <c r="E14" i="16"/>
  <c r="B14" i="16"/>
  <c r="G4" i="16"/>
  <c r="G3" i="16"/>
  <c r="C4" i="16"/>
  <c r="C3" i="16"/>
  <c r="F14" i="13"/>
  <c r="E14" i="13"/>
  <c r="D14" i="13"/>
  <c r="H14" i="13"/>
  <c r="D12" i="14"/>
  <c r="F12" i="14"/>
  <c r="B12" i="14"/>
  <c r="E8" i="14"/>
  <c r="D8" i="14"/>
  <c r="H8" i="14"/>
  <c r="C4" i="14"/>
  <c r="C3" i="14"/>
  <c r="E6" i="12"/>
  <c r="C6" i="12"/>
  <c r="G6" i="12"/>
  <c r="F10" i="13"/>
  <c r="G10" i="13"/>
  <c r="D10" i="13"/>
  <c r="C10" i="13"/>
  <c r="E10" i="13"/>
  <c r="H4" i="13"/>
  <c r="H3" i="13"/>
  <c r="G4" i="13"/>
  <c r="G3" i="13"/>
  <c r="C4" i="13"/>
  <c r="C3" i="13"/>
  <c r="D4" i="13"/>
  <c r="D3" i="13"/>
  <c r="E10" i="12"/>
  <c r="B4" i="14"/>
  <c r="E4" i="14"/>
  <c r="E3" i="14"/>
  <c r="D6" i="17"/>
  <c r="C8" i="15"/>
  <c r="G4" i="14"/>
  <c r="G3" i="14"/>
  <c r="C12" i="14"/>
  <c r="H12" i="14"/>
  <c r="H4" i="14"/>
  <c r="H3" i="14"/>
  <c r="E8" i="13"/>
  <c r="H10" i="16"/>
  <c r="E10" i="16"/>
  <c r="D10" i="16"/>
  <c r="B10" i="16"/>
  <c r="F10" i="16"/>
  <c r="C10" i="16"/>
  <c r="G10" i="16"/>
  <c r="H8" i="13"/>
  <c r="H4" i="12"/>
  <c r="H3" i="12"/>
  <c r="B12" i="13"/>
  <c r="D12" i="17"/>
  <c r="C12" i="17"/>
  <c r="E12" i="17"/>
  <c r="H12" i="17"/>
  <c r="B12" i="17"/>
  <c r="F12" i="17"/>
  <c r="G12" i="17"/>
  <c r="E10" i="17"/>
  <c r="B10" i="17"/>
  <c r="D10" i="17"/>
  <c r="F10" i="17"/>
  <c r="H10" i="17"/>
  <c r="C10" i="17"/>
  <c r="G10" i="17"/>
  <c r="C12" i="16"/>
  <c r="F12" i="16"/>
  <c r="B12" i="16"/>
  <c r="D12" i="16"/>
  <c r="G12" i="16"/>
  <c r="H12" i="16"/>
  <c r="E12" i="16"/>
  <c r="B8" i="16"/>
  <c r="F8" i="16"/>
  <c r="D8" i="16"/>
  <c r="C8" i="16"/>
  <c r="G8" i="16"/>
  <c r="H8" i="16"/>
  <c r="E8" i="16"/>
  <c r="B14" i="17"/>
  <c r="F14" i="17"/>
  <c r="H14" i="17"/>
  <c r="D14" i="17"/>
  <c r="C14" i="17"/>
  <c r="G14" i="17"/>
  <c r="E14" i="17"/>
  <c r="G10" i="15"/>
  <c r="D10" i="15"/>
  <c r="H10" i="15"/>
  <c r="E10" i="15"/>
  <c r="B10" i="15"/>
  <c r="F10" i="15"/>
  <c r="C10" i="15"/>
  <c r="G6" i="15"/>
  <c r="H6" i="15"/>
  <c r="D6" i="15"/>
  <c r="E6" i="15"/>
  <c r="C6" i="15"/>
  <c r="B6" i="15"/>
  <c r="F6" i="15"/>
  <c r="G8" i="17"/>
  <c r="B8" i="17"/>
  <c r="F8" i="17"/>
  <c r="D8" i="17"/>
  <c r="H8" i="17"/>
  <c r="E8" i="17"/>
  <c r="C8" i="17"/>
  <c r="B10" i="14"/>
  <c r="D10" i="14"/>
  <c r="H10" i="14"/>
  <c r="E10" i="14"/>
  <c r="F10" i="14"/>
  <c r="C10" i="14"/>
  <c r="G10" i="14"/>
  <c r="E6" i="14"/>
  <c r="C6" i="14"/>
  <c r="D6" i="14"/>
  <c r="H6" i="14"/>
  <c r="B6" i="14"/>
  <c r="F6" i="16"/>
  <c r="D6" i="16"/>
  <c r="G6" i="16"/>
  <c r="C6" i="16"/>
  <c r="H6" i="16"/>
  <c r="E6" i="16"/>
  <c r="B6" i="16"/>
  <c r="G12" i="13"/>
  <c r="D12" i="13"/>
  <c r="E12" i="13"/>
  <c r="F12" i="13"/>
  <c r="C12" i="13"/>
  <c r="C8" i="13"/>
  <c r="B8" i="13"/>
  <c r="F8" i="13"/>
  <c r="D8" i="13"/>
  <c r="D4" i="15"/>
  <c r="D3" i="15"/>
  <c r="F4" i="15"/>
  <c r="F3" i="15"/>
  <c r="C4" i="15"/>
  <c r="C3" i="15"/>
  <c r="G4" i="15"/>
  <c r="G3" i="15"/>
  <c r="E4" i="15"/>
  <c r="E3" i="15"/>
  <c r="H4" i="15"/>
  <c r="H3" i="15"/>
  <c r="F4" i="12"/>
  <c r="F3" i="12"/>
  <c r="B4" i="12"/>
  <c r="D4" i="12"/>
  <c r="D3" i="12"/>
  <c r="C4" i="12"/>
  <c r="C3" i="12"/>
  <c r="G4" i="12"/>
  <c r="G3" i="12"/>
  <c r="Q45" i="27"/>
  <c r="Q46" i="27"/>
  <c r="Q31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0" authorId="0" shapeId="0" xr:uid="{FCFD1BE8-8B3E-4708-BD40-83295EC078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日常吃喝</t>
        </r>
      </text>
    </comment>
    <comment ref="I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K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M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电影、理发、生活用品...</t>
        </r>
      </text>
    </comment>
    <comment ref="O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T31" authorId="0" shapeId="0" xr:uid="{F4D040B6-9FCD-45BE-9486-72707C4566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3.14 离职
  1、交互设计学习
  2、增长黑客理论学习</t>
        </r>
      </text>
    </comment>
    <comment ref="U31" authorId="0" shapeId="0" xr:uid="{366A2E75-AFB7-4A90-999D-1905CB453B6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1、完成GTXT产品经理培训
2、拿到驾照</t>
        </r>
      </text>
    </comment>
    <comment ref="N32" authorId="0" shapeId="0" xr:uid="{DE7A380E-F3FB-49F4-92DD-ECFF797EE5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林：3000
城：5650</t>
        </r>
      </text>
    </comment>
    <comment ref="H33" authorId="0" shapeId="0" xr:uid="{DBAE2D9E-EF1A-41BC-8950-8B5E6C5F3B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96：石锅鱼
10：蝌蚪爸爸</t>
        </r>
      </text>
    </comment>
    <comment ref="L33" authorId="0" shapeId="0" xr:uid="{70241054-3E7D-409E-9BAC-F746E5A709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115：回家汽车票
12：交通</t>
        </r>
      </text>
    </comment>
    <comment ref="M33" authorId="0" shapeId="0" xr:uid="{6FA877CE-84DE-44EC-B138-42A945B2E5D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29.9：助农-姜
69*2：剪发
10：数据线
17：年年有鱼年糕
19.9：草莓干、芒果干
12：车票
18：洗衣粉
20：纸巾
20：快递费
400：家用</t>
        </r>
      </text>
    </comment>
    <comment ref="G34" authorId="0" shapeId="0" xr:uid="{9AB09CBF-8B92-45FF-B2C0-693A995BFA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30：以纯袜子</t>
        </r>
      </text>
    </comment>
    <comment ref="H34" authorId="0" shapeId="0" xr:uid="{7F54D00E-93C8-42D1-913D-85C0143A1E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155：麻将
103：大沙地石锅鱼
133：元宵柴火鸡</t>
        </r>
      </text>
    </comment>
    <comment ref="J34" authorId="0" shapeId="0" xr:uid="{70BA71B5-E632-4477-944D-5AC1BB0CFA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15：无印 耳机</t>
        </r>
      </text>
    </comment>
    <comment ref="K34" authorId="0" shapeId="0" xr:uid="{CD94B2CD-1643-4FC7-BFD5-29565A7555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199：何云山《交互设计》
1000：光头学堂定金</t>
        </r>
      </text>
    </comment>
    <comment ref="L34" authorId="0" shapeId="0" xr:uid="{401DA8AC-D0C2-4FBA-92BC-7C57FD0282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26.96：滴滴
100：羊城通
25.12：滴滴
21.21：滴滴</t>
        </r>
      </text>
    </comment>
    <comment ref="M34" authorId="0" shapeId="0" xr:uid="{E1C70920-7046-4A43-B10D-764F2F6964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52.9：啫喱水、刮胡刀
69：理发
28：阿丽塔
19.9：芒果干
8.6：优益C</t>
        </r>
      </text>
    </comment>
    <comment ref="P34" authorId="0" shapeId="0" xr:uid="{E458C7FA-017C-4503-95CF-1D2ABE4F32A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993：新年红包</t>
        </r>
      </text>
    </comment>
    <comment ref="T34" authorId="0" shapeId="0" xr:uid="{593B2601-A665-43D3-A972-0A6E7ADDA58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6月份入职，7月15发工资</t>
        </r>
      </text>
    </comment>
    <comment ref="H35" authorId="0" shapeId="0" xr:uid="{CD846100-0696-42A4-AD0A-513346DB83B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150：烧烤、田螺、臭豆腐
720：马场</t>
        </r>
      </text>
    </comment>
    <comment ref="K35" authorId="0" shapeId="0" xr:uid="{2CFEAAC8-907D-4F57-B890-6DA45FEEDEE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9800：GTXT学费尾款</t>
        </r>
      </text>
    </comment>
    <comment ref="L35" authorId="0" shapeId="0" xr:uid="{938AB4E0-422B-4A8E-A7AF-048F840D020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30：滴滴</t>
        </r>
      </text>
    </comment>
    <comment ref="M35" authorId="0" shapeId="0" xr:uid="{2CB6617E-206E-4139-9979-A4F650E7C47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19.7：牙线
14.4：芒果
5：水果刀
10.5：芒果
20：绝味鸭脖
</t>
        </r>
      </text>
    </comment>
    <comment ref="P45" authorId="0" shapeId="0" xr:uid="{6226C48B-15CE-4323-A572-FE686831F3B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月均增长值</t>
        </r>
      </text>
    </comment>
  </commentList>
</comments>
</file>

<file path=xl/sharedStrings.xml><?xml version="1.0" encoding="utf-8"?>
<sst xmlns="http://schemas.openxmlformats.org/spreadsheetml/2006/main" count="623" uniqueCount="197">
  <si>
    <t>一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</si>
  <si>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</si>
  <si>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</si>
  <si>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</si>
  <si>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</si>
  <si>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</si>
  <si>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</si>
  <si>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</si>
  <si>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</si>
  <si>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</si>
  <si>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</si>
  <si>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</si>
  <si>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</si>
  <si>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</si>
  <si>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</si>
  <si>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</si>
  <si>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</si>
  <si>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</si>
  <si>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</si>
  <si>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周计划</t>
    <phoneticPr fontId="1" type="noConversion"/>
  </si>
  <si>
    <t>二</t>
  </si>
  <si>
    <t>日</t>
  </si>
  <si>
    <t>六</t>
  </si>
  <si>
    <t>五</t>
  </si>
  <si>
    <t>四</t>
  </si>
  <si>
    <t>三</t>
  </si>
  <si>
    <t>日</t>
    <phoneticPr fontId="1" type="noConversion"/>
  </si>
  <si>
    <t>产品经理</t>
    <phoneticPr fontId="1" type="noConversion"/>
  </si>
  <si>
    <t>后台开发</t>
    <phoneticPr fontId="1" type="noConversion"/>
  </si>
  <si>
    <t>开发、产品</t>
    <phoneticPr fontId="1" type="noConversion"/>
  </si>
  <si>
    <t>remark</t>
    <phoneticPr fontId="1" type="noConversion"/>
  </si>
  <si>
    <t>Body</t>
    <phoneticPr fontId="1" type="noConversion"/>
  </si>
  <si>
    <t>Head</t>
    <phoneticPr fontId="1" type="noConversion"/>
  </si>
  <si>
    <t>Week</t>
    <phoneticPr fontId="1" type="noConversion"/>
  </si>
  <si>
    <t>Date</t>
    <phoneticPr fontId="1" type="noConversion"/>
  </si>
  <si>
    <t>age</t>
    <phoneticPr fontId="1" type="noConversion"/>
  </si>
  <si>
    <t>房租</t>
    <phoneticPr fontId="1" type="noConversion"/>
  </si>
  <si>
    <t>月份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</si>
  <si>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</si>
  <si>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</si>
  <si>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</si>
  <si>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</si>
  <si>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</si>
  <si>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</si>
  <si>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</si>
  <si>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存款</t>
    <phoneticPr fontId="1" type="noConversion"/>
  </si>
  <si>
    <t>其他</t>
    <phoneticPr fontId="1" type="noConversion"/>
  </si>
  <si>
    <t>恩格尔系数</t>
    <phoneticPr fontId="1" type="noConversion"/>
  </si>
  <si>
    <t>个税</t>
    <phoneticPr fontId="1" type="noConversion"/>
  </si>
  <si>
    <t>社保</t>
    <phoneticPr fontId="1" type="noConversion"/>
  </si>
  <si>
    <t>公积金</t>
    <phoneticPr fontId="1" type="noConversion"/>
  </si>
  <si>
    <t>Year</t>
    <phoneticPr fontId="1" type="noConversion"/>
  </si>
  <si>
    <t>Plan</t>
    <phoneticPr fontId="1" type="noConversion"/>
  </si>
  <si>
    <t>Work</t>
    <phoneticPr fontId="1" type="noConversion"/>
  </si>
  <si>
    <t>Learn</t>
    <phoneticPr fontId="1" type="noConversion"/>
  </si>
  <si>
    <t>日常</t>
    <phoneticPr fontId="1" type="noConversion"/>
  </si>
  <si>
    <t>穿戴</t>
    <phoneticPr fontId="1" type="noConversion"/>
  </si>
  <si>
    <t>电子</t>
    <phoneticPr fontId="1" type="noConversion"/>
  </si>
  <si>
    <t>创业？投资？</t>
    <phoneticPr fontId="1" type="noConversion"/>
  </si>
  <si>
    <t>Knowledge List</t>
    <phoneticPr fontId="1" type="noConversion"/>
  </si>
  <si>
    <t>12月</t>
    <phoneticPr fontId="1" type="noConversion"/>
  </si>
  <si>
    <t>11月</t>
    <phoneticPr fontId="1" type="noConversion"/>
  </si>
  <si>
    <t>3月</t>
  </si>
  <si>
    <t>1月</t>
  </si>
  <si>
    <t>2月</t>
  </si>
  <si>
    <t>18年</t>
    <phoneticPr fontId="1" type="noConversion"/>
  </si>
  <si>
    <t xml:space="preserve">   2、增长/数据分析/迭代</t>
    <phoneticPr fontId="1" type="noConversion"/>
  </si>
  <si>
    <t xml:space="preserve">   3、其他</t>
    <phoneticPr fontId="1" type="noConversion"/>
  </si>
  <si>
    <t xml:space="preserve">        1）《精通Web Analytics 2.0》</t>
    <phoneticPr fontId="1" type="noConversion"/>
  </si>
  <si>
    <t xml:space="preserve">        2）《互联网增长的第一本数据分析手册》</t>
    <phoneticPr fontId="1" type="noConversion"/>
  </si>
  <si>
    <t xml:space="preserve">        3）《硅谷增长黑客实战笔记》</t>
    <phoneticPr fontId="1" type="noConversion"/>
  </si>
  <si>
    <t>产品经理：</t>
    <phoneticPr fontId="1" type="noConversion"/>
  </si>
  <si>
    <t xml:space="preserve">    2 形态：视频、短视频、直播</t>
    <phoneticPr fontId="1" type="noConversion"/>
  </si>
  <si>
    <t>放假</t>
    <phoneticPr fontId="1" type="noConversion"/>
  </si>
  <si>
    <t>春节</t>
    <phoneticPr fontId="1" type="noConversion"/>
  </si>
  <si>
    <t>除夕</t>
    <phoneticPr fontId="1" type="noConversion"/>
  </si>
  <si>
    <t>上班</t>
    <phoneticPr fontId="1" type="noConversion"/>
  </si>
  <si>
    <t>最后一天假期</t>
    <phoneticPr fontId="1" type="noConversion"/>
  </si>
  <si>
    <t>视频</t>
    <phoneticPr fontId="1" type="noConversion"/>
  </si>
  <si>
    <t>汇总</t>
    <phoneticPr fontId="1" type="noConversion"/>
  </si>
  <si>
    <t>获客</t>
    <phoneticPr fontId="1" type="noConversion"/>
  </si>
  <si>
    <t>激活</t>
    <phoneticPr fontId="1" type="noConversion"/>
  </si>
  <si>
    <t xml:space="preserve">    3 专业：增长、交互</t>
    <phoneticPr fontId="1" type="noConversion"/>
  </si>
  <si>
    <t>19年职业规划：</t>
    <phoneticPr fontId="1" type="noConversion"/>
  </si>
  <si>
    <t xml:space="preserve">        1）《上瘾》                                                                      </t>
    <phoneticPr fontId="1" type="noConversion"/>
  </si>
  <si>
    <t>Main</t>
    <phoneticPr fontId="1" type="noConversion"/>
  </si>
  <si>
    <t>Title</t>
    <phoneticPr fontId="1" type="noConversion"/>
  </si>
  <si>
    <t>《增长黑客》B站</t>
    <phoneticPr fontId="1" type="noConversion"/>
  </si>
  <si>
    <t>制定增长计划</t>
    <phoneticPr fontId="1" type="noConversion"/>
  </si>
  <si>
    <t>《硅谷》书</t>
    <phoneticPr fontId="1" type="noConversion"/>
  </si>
  <si>
    <t>年总</t>
    <phoneticPr fontId="1" type="noConversion"/>
  </si>
  <si>
    <t>五</t>
    <phoneticPr fontId="1" type="noConversion"/>
  </si>
  <si>
    <t>留存</t>
    <phoneticPr fontId="1" type="noConversion"/>
  </si>
  <si>
    <t>外债</t>
    <phoneticPr fontId="1" type="noConversion"/>
  </si>
  <si>
    <t>从0增长团队</t>
    <phoneticPr fontId="1" type="noConversion"/>
  </si>
  <si>
    <t>月支出</t>
    <phoneticPr fontId="1" type="noConversion"/>
  </si>
  <si>
    <t>专访中美专家的增长经验谈</t>
    <phoneticPr fontId="1" type="noConversion"/>
  </si>
  <si>
    <t>打造高速运转的增长引擎</t>
    <phoneticPr fontId="1" type="noConversion"/>
  </si>
  <si>
    <t>产品、运营、管理、理财</t>
    <phoneticPr fontId="1" type="noConversion"/>
  </si>
  <si>
    <t>待解决问题：</t>
    <phoneticPr fontId="1" type="noConversion"/>
  </si>
  <si>
    <t>《破茧成蝶1》</t>
    <phoneticPr fontId="1" type="noConversion"/>
  </si>
  <si>
    <t>理财</t>
    <phoneticPr fontId="1" type="noConversion"/>
  </si>
  <si>
    <t>工资</t>
    <phoneticPr fontId="1" type="noConversion"/>
  </si>
  <si>
    <t xml:space="preserve">    1 发表文章：《从0到1：实现一个短视频APP》</t>
    <phoneticPr fontId="1" type="noConversion"/>
  </si>
  <si>
    <t xml:space="preserve">    2 发表文章：《近两年增长案例整理》</t>
    <phoneticPr fontId="1" type="noConversion"/>
  </si>
  <si>
    <t xml:space="preserve">    3 制作简历</t>
    <phoneticPr fontId="1" type="noConversion"/>
  </si>
  <si>
    <t xml:space="preserve">        1）《破茧成蝶 2》</t>
  </si>
  <si>
    <t xml:space="preserve">        1）《破茧成蝶 1》</t>
    <phoneticPr fontId="1" type="noConversion"/>
  </si>
  <si>
    <t>√</t>
    <phoneticPr fontId="1" type="noConversion"/>
  </si>
  <si>
    <t>状态</t>
    <phoneticPr fontId="1" type="noConversion"/>
  </si>
  <si>
    <t>豆瓣</t>
    <phoneticPr fontId="1" type="noConversion"/>
  </si>
  <si>
    <t>交互、增长</t>
    <phoneticPr fontId="1" type="noConversion"/>
  </si>
  <si>
    <t>产品助理</t>
    <phoneticPr fontId="1" type="noConversion"/>
  </si>
  <si>
    <t>开发</t>
    <phoneticPr fontId="1" type="noConversion"/>
  </si>
  <si>
    <t>南方e</t>
    <phoneticPr fontId="1" type="noConversion"/>
  </si>
  <si>
    <t>博时</t>
    <phoneticPr fontId="1" type="noConversion"/>
  </si>
  <si>
    <t>鹏扬</t>
    <phoneticPr fontId="1" type="noConversion"/>
  </si>
  <si>
    <t>广发</t>
    <phoneticPr fontId="1" type="noConversion"/>
  </si>
  <si>
    <t>平安</t>
    <phoneticPr fontId="1" type="noConversion"/>
  </si>
  <si>
    <t>嘉实</t>
    <phoneticPr fontId="1" type="noConversion"/>
  </si>
  <si>
    <t>工银B</t>
    <phoneticPr fontId="1" type="noConversion"/>
  </si>
  <si>
    <t>工银A</t>
    <phoneticPr fontId="1" type="noConversion"/>
  </si>
  <si>
    <t>招商A</t>
    <phoneticPr fontId="1" type="noConversion"/>
  </si>
  <si>
    <t>华夏C</t>
    <phoneticPr fontId="1" type="noConversion"/>
  </si>
  <si>
    <t>学习</t>
    <phoneticPr fontId="1" type="noConversion"/>
  </si>
  <si>
    <t xml:space="preserve">        2）《淘宝十年产品事》</t>
    <phoneticPr fontId="1" type="noConversion"/>
  </si>
  <si>
    <t xml:space="preserve">        3）《结网》</t>
    <phoneticPr fontId="1" type="noConversion"/>
  </si>
  <si>
    <t>√</t>
    <phoneticPr fontId="1" type="noConversion"/>
  </si>
  <si>
    <t xml:space="preserve">        4）《从热闹到门道》</t>
    <phoneticPr fontId="1" type="noConversion"/>
  </si>
  <si>
    <t xml:space="preserve">        5）《缔造企鹅》</t>
    <phoneticPr fontId="1" type="noConversion"/>
  </si>
  <si>
    <t xml:space="preserve">        1）《周鸿祎自述：我的互联网方法论》</t>
    <phoneticPr fontId="1" type="noConversion"/>
  </si>
  <si>
    <t xml:space="preserve">        2）《乔布斯传》</t>
    <phoneticPr fontId="1" type="noConversion"/>
  </si>
  <si>
    <t xml:space="preserve">        3）《乔纳森传》</t>
    <phoneticPr fontId="1" type="noConversion"/>
  </si>
  <si>
    <t xml:space="preserve">        3）《参与感》</t>
    <phoneticPr fontId="1" type="noConversion"/>
  </si>
  <si>
    <t xml:space="preserve">        1）《增长黑客》</t>
    <phoneticPr fontId="1" type="noConversion"/>
  </si>
  <si>
    <t xml:space="preserve">        2）《启示录》</t>
    <phoneticPr fontId="1" type="noConversion"/>
  </si>
  <si>
    <t xml:space="preserve">        4）《引爆点》</t>
    <phoneticPr fontId="1" type="noConversion"/>
  </si>
  <si>
    <t xml:space="preserve">        3）《用户体验要素》</t>
    <phoneticPr fontId="1" type="noConversion"/>
  </si>
  <si>
    <t xml:space="preserve">        5）《筑巢引凤》</t>
    <phoneticPr fontId="1" type="noConversion"/>
  </si>
  <si>
    <t>光头学堂推荐：</t>
    <phoneticPr fontId="1" type="noConversion"/>
  </si>
  <si>
    <t xml:space="preserve">  1、产品经理经验分享</t>
    <phoneticPr fontId="1" type="noConversion"/>
  </si>
  <si>
    <t xml:space="preserve">  2、圈内名人传记</t>
    <phoneticPr fontId="1" type="noConversion"/>
  </si>
  <si>
    <t xml:space="preserve">  3、圈内企业传记</t>
    <phoneticPr fontId="1" type="noConversion"/>
  </si>
  <si>
    <t xml:space="preserve">  4、产品经理技能树</t>
    <phoneticPr fontId="1" type="noConversion"/>
  </si>
  <si>
    <t xml:space="preserve">        6）《don't make me think》</t>
    <phoneticPr fontId="1" type="noConversion"/>
  </si>
  <si>
    <t xml:space="preserve">        7）《运营之光》</t>
    <phoneticPr fontId="1" type="noConversion"/>
  </si>
  <si>
    <t xml:space="preserve">        8）《金字塔原理》</t>
    <phoneticPr fontId="1" type="noConversion"/>
  </si>
  <si>
    <t xml:space="preserve">        9）《梁宁产品思维三十讲》</t>
    <phoneticPr fontId="1" type="noConversion"/>
  </si>
  <si>
    <t xml:space="preserve">  5、创新创业</t>
    <phoneticPr fontId="1" type="noConversion"/>
  </si>
  <si>
    <t xml:space="preserve">        2）《从零到一》</t>
    <phoneticPr fontId="1" type="noConversion"/>
  </si>
  <si>
    <t xml:space="preserve">        1）《精益创业》</t>
    <phoneticPr fontId="1" type="noConversion"/>
  </si>
  <si>
    <t xml:space="preserve">        3）《浪潮之巅》</t>
    <phoneticPr fontId="1" type="noConversion"/>
  </si>
  <si>
    <t xml:space="preserve">        4）《必然》</t>
    <phoneticPr fontId="1" type="noConversion"/>
  </si>
  <si>
    <t xml:space="preserve">        5）《创新者的窘境》</t>
    <phoneticPr fontId="1" type="noConversion"/>
  </si>
  <si>
    <t xml:space="preserve">        1）《人人都是产品经理》</t>
    <phoneticPr fontId="1" type="noConversion"/>
  </si>
  <si>
    <t>8.7/9.1</t>
    <phoneticPr fontId="1" type="noConversion"/>
  </si>
  <si>
    <t xml:space="preserve">        1）《九败一胜》</t>
    <phoneticPr fontId="1" type="noConversion"/>
  </si>
  <si>
    <t xml:space="preserve">        2）《创京东》</t>
    <phoneticPr fontId="1" type="noConversion"/>
  </si>
  <si>
    <t>7,8</t>
    <phoneticPr fontId="1" type="noConversion"/>
  </si>
  <si>
    <t xml:space="preserve">    1 小晚公众号：深度大作</t>
    <phoneticPr fontId="1" type="noConversion"/>
  </si>
  <si>
    <t xml:space="preserve">    3 虎嗅、36kr：时讯</t>
    <phoneticPr fontId="1" type="noConversion"/>
  </si>
  <si>
    <t>新闻与点评：</t>
    <phoneticPr fontId="1" type="noConversion"/>
  </si>
  <si>
    <t>《小视频产品》</t>
    <phoneticPr fontId="1" type="noConversion"/>
  </si>
  <si>
    <t xml:space="preserve">    2 黄有璨：产品点评，早期质量高</t>
    <phoneticPr fontId="1" type="noConversion"/>
  </si>
  <si>
    <t>完成</t>
    <phoneticPr fontId="1" type="noConversion"/>
  </si>
  <si>
    <t>《乔布斯传》</t>
    <phoneticPr fontId="1" type="noConversion"/>
  </si>
  <si>
    <t xml:space="preserve">    1、交互设计</t>
    <phoneticPr fontId="1" type="noConversion"/>
  </si>
  <si>
    <t xml:space="preserve">        4）《小米生态链战地笔记》</t>
    <phoneticPr fontId="1" type="noConversion"/>
  </si>
  <si>
    <r>
      <t xml:space="preserve">    1 行业：</t>
    </r>
    <r>
      <rPr>
        <sz val="11"/>
        <color theme="0" tint="-0.14999847407452621"/>
        <rFont val="等线"/>
        <family val="3"/>
        <charset val="134"/>
        <scheme val="minor"/>
      </rPr>
      <t>-待定-</t>
    </r>
  </si>
  <si>
    <t>出行</t>
    <phoneticPr fontId="1" type="noConversion"/>
  </si>
  <si>
    <t>收益率‰</t>
    <phoneticPr fontId="1" type="noConversion"/>
  </si>
  <si>
    <t>零钱</t>
    <phoneticPr fontId="1" type="noConversion"/>
  </si>
  <si>
    <t>离职/日</t>
    <phoneticPr fontId="1" type="noConversion"/>
  </si>
  <si>
    <t>PLAN</t>
    <phoneticPr fontId="1" type="noConversion"/>
  </si>
  <si>
    <t>交互设计、用户增长</t>
    <phoneticPr fontId="1" type="noConversion"/>
  </si>
  <si>
    <t>月均</t>
    <phoneticPr fontId="1" type="noConversion"/>
  </si>
  <si>
    <t>培训结束/日</t>
    <phoneticPr fontId="1" type="noConversion"/>
  </si>
  <si>
    <t>剩余</t>
    <phoneticPr fontId="1" type="noConversion"/>
  </si>
  <si>
    <t>建信</t>
    <phoneticPr fontId="1" type="noConversion"/>
  </si>
  <si>
    <t>国寿</t>
    <phoneticPr fontId="1" type="noConversion"/>
  </si>
  <si>
    <t>太平</t>
    <phoneticPr fontId="1" type="noConversion"/>
  </si>
  <si>
    <t xml:space="preserve"> 19年起始</t>
    <phoneticPr fontId="1" type="noConversion"/>
  </si>
  <si>
    <t>读《乔布斯传》</t>
    <phoneticPr fontId="1" type="noConversion"/>
  </si>
  <si>
    <t>。</t>
    <phoneticPr fontId="1" type="noConversion"/>
  </si>
  <si>
    <t>。《光头学堂》定金</t>
    <phoneticPr fontId="1" type="noConversion"/>
  </si>
  <si>
    <t>。</t>
    <phoneticPr fontId="1" type="noConversion"/>
  </si>
  <si>
    <t>读完，完成一场朝圣</t>
    <phoneticPr fontId="1" type="noConversion"/>
  </si>
  <si>
    <t>变动记录</t>
    <phoneticPr fontId="1" type="noConversion"/>
  </si>
  <si>
    <t>培训</t>
    <phoneticPr fontId="1" type="noConversion"/>
  </si>
  <si>
    <t>√</t>
    <phoneticPr fontId="1" type="noConversion"/>
  </si>
  <si>
    <t>腐败</t>
    <phoneticPr fontId="1" type="noConversion"/>
  </si>
  <si>
    <t>离职</t>
    <phoneticPr fontId="1" type="noConversion"/>
  </si>
  <si>
    <t>2019流浪计划：</t>
    <phoneticPr fontId="1" type="noConversion"/>
  </si>
  <si>
    <t>下一份工资/日</t>
    <phoneticPr fontId="1" type="noConversion"/>
  </si>
  <si>
    <t>。</t>
    <phoneticPr fontId="1" type="noConversion"/>
  </si>
  <si>
    <t>。一周后，光大银行黄埔区黄埔花园支行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</si>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</sst>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m/d;@"/>
    <numFmt numFmtId="178" formatCode="0_ ;[Red]\-0\ "/>
    <numFmt numFmtId="179" formatCode="0.000_ ;[Red]\-0.000\ "/>
    <numFmt numFmtId="180" formatCode="0.00_ "/>
    <numFmt numFmtId="181" formatCode="0.00_ ;[Red]\-0.00\ "/>
    <numFmt numFmtId="182" formatCode="0_ "/>
  </numFmts>
  <fonts count="4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00B050"/>
      <name val="等线"/>
      <family val="3"/>
      <charset val="134"/>
      <scheme val="minor"/>
    </font>
    <font>
      <sz val="11"/>
      <color theme="0" tint="-0.14999847407452621"/>
      <name val="等线"/>
      <family val="3"/>
      <charset val="134"/>
      <scheme val="minor"/>
    </font>
    <font>
      <sz val="11"/>
      <color theme="0" tint="-0.14999847407452621"/>
      <name val="等线"/>
      <family val="2"/>
      <scheme val="minor"/>
    </font>
    <font>
      <b/>
      <sz val="9"/>
      <color rgb="FF00B050"/>
      <name val="等线"/>
      <family val="3"/>
      <charset val="134"/>
      <scheme val="minor"/>
    </font>
    <font>
      <sz val="9"/>
      <color theme="1" tint="0.34998626667073579"/>
      <name val="等线"/>
      <family val="3"/>
      <charset val="134"/>
      <scheme val="minor"/>
    </font>
    <font>
      <sz val="22"/>
      <color theme="0"/>
      <name val="等线"/>
      <family val="3"/>
      <charset val="134"/>
      <scheme val="minor"/>
    </font>
    <font>
      <sz val="9"/>
      <color theme="2" tint="-0.499984740745262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theme="8" tint="-0.249977111117893"/>
        <bgColor indexed="64"/>
      </patternFill>
    </fill>
  </fills>
  <borders count="57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 diagonalDown="1">
      <left/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 style="thin">
        <color theme="2" tint="-0.499984740745262"/>
      </diagonal>
    </border>
    <border diagonalDown="1"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 style="thin">
        <color theme="0" tint="-0.34998626667073579"/>
      </diagonal>
    </border>
    <border diagonalDown="1">
      <left/>
      <right style="thin">
        <color theme="0" tint="-0.34998626667073579"/>
      </right>
      <top style="thin">
        <color theme="0" tint="-0.34998626667073579"/>
      </top>
      <bottom/>
      <diagonal style="thin">
        <color theme="0" tint="-0.34998626667073579"/>
      </diagonal>
    </border>
    <border>
      <left style="double">
        <color theme="0" tint="-0.499984740745262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0" tint="-0.499984740745262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2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  <xf numFmtId="9" fontId="30" fillId="0" borderId="0" applyFont="0" applyFill="0" applyBorder="0" applyAlignment="0" applyProtection="0">
      <alignment vertical="center"/>
    </xf>
  </cellStyleXfs>
  <cellXfs count="174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176" fontId="5" fillId="0" borderId="1" xfId="3" applyFont="1">
      <alignment horizontal="left" indent="1"/>
    </xf>
    <xf numFmtId="0" fontId="3" fillId="0" borderId="1" xfId="1" applyFont="1" applyBorder="1">
      <alignment horizontal="left" vertical="top" wrapText="1" indent="1"/>
    </xf>
    <xf numFmtId="0" fontId="0" fillId="0" borderId="0" xfId="0" applyAlignment="1">
      <alignment horizontal="center"/>
    </xf>
    <xf numFmtId="0" fontId="16" fillId="5" borderId="13" xfId="0" applyFont="1" applyFill="1" applyBorder="1" applyAlignment="1">
      <alignment horizontal="center" vertical="center"/>
    </xf>
    <xf numFmtId="0" fontId="15" fillId="4" borderId="11" xfId="0" applyFont="1" applyFill="1" applyBorder="1"/>
    <xf numFmtId="0" fontId="15" fillId="2" borderId="11" xfId="0" applyFont="1" applyFill="1" applyBorder="1"/>
    <xf numFmtId="0" fontId="0" fillId="0" borderId="0" xfId="0" applyAlignment="1">
      <alignment horizontal="left"/>
    </xf>
    <xf numFmtId="0" fontId="0" fillId="0" borderId="16" xfId="0" applyBorder="1" applyAlignment="1">
      <alignment horizontal="left"/>
    </xf>
    <xf numFmtId="0" fontId="20" fillId="3" borderId="22" xfId="0" applyFont="1" applyFill="1" applyBorder="1" applyAlignment="1">
      <alignment horizontal="center" vertical="center"/>
    </xf>
    <xf numFmtId="0" fontId="20" fillId="3" borderId="23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vertical="center" wrapText="1"/>
    </xf>
    <xf numFmtId="0" fontId="22" fillId="6" borderId="0" xfId="0" applyFont="1" applyFill="1"/>
    <xf numFmtId="0" fontId="23" fillId="6" borderId="29" xfId="0" applyFont="1" applyFill="1" applyBorder="1"/>
    <xf numFmtId="0" fontId="22" fillId="6" borderId="27" xfId="0" applyFont="1" applyFill="1" applyBorder="1" applyAlignment="1">
      <alignment vertical="center"/>
    </xf>
    <xf numFmtId="0" fontId="22" fillId="7" borderId="0" xfId="0" applyFont="1" applyFill="1" applyAlignment="1">
      <alignment horizontal="center" vertical="center"/>
    </xf>
    <xf numFmtId="0" fontId="23" fillId="7" borderId="30" xfId="0" applyFont="1" applyFill="1" applyBorder="1" applyAlignment="1">
      <alignment horizontal="center" vertical="center"/>
    </xf>
    <xf numFmtId="0" fontId="23" fillId="8" borderId="28" xfId="0" applyFont="1" applyFill="1" applyBorder="1" applyAlignment="1">
      <alignment horizontal="center" vertical="center" wrapText="1"/>
    </xf>
    <xf numFmtId="0" fontId="23" fillId="8" borderId="31" xfId="0" applyFont="1" applyFill="1" applyBorder="1" applyAlignment="1">
      <alignment horizontal="center" vertical="center" wrapText="1"/>
    </xf>
    <xf numFmtId="180" fontId="23" fillId="7" borderId="32" xfId="0" applyNumberFormat="1" applyFont="1" applyFill="1" applyBorder="1" applyAlignment="1">
      <alignment horizontal="center" vertical="top"/>
    </xf>
    <xf numFmtId="180" fontId="23" fillId="7" borderId="36" xfId="0" applyNumberFormat="1" applyFont="1" applyFill="1" applyBorder="1" applyAlignment="1">
      <alignment horizontal="center" vertical="top"/>
    </xf>
    <xf numFmtId="182" fontId="23" fillId="7" borderId="32" xfId="0" applyNumberFormat="1" applyFont="1" applyFill="1" applyBorder="1" applyAlignment="1">
      <alignment horizontal="center" vertical="top"/>
    </xf>
    <xf numFmtId="182" fontId="23" fillId="7" borderId="36" xfId="0" applyNumberFormat="1" applyFont="1" applyFill="1" applyBorder="1" applyAlignment="1">
      <alignment horizontal="center" vertical="top"/>
    </xf>
    <xf numFmtId="0" fontId="22" fillId="6" borderId="0" xfId="0" applyFont="1" applyFill="1" applyAlignment="1">
      <alignment vertical="center"/>
    </xf>
    <xf numFmtId="0" fontId="18" fillId="0" borderId="43" xfId="0" applyFont="1" applyBorder="1" applyAlignment="1">
      <alignment horizontal="center" vertical="top" wrapTex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6" xfId="0" applyFont="1" applyBorder="1" applyAlignment="1">
      <alignment horizontal="center"/>
    </xf>
    <xf numFmtId="0" fontId="29" fillId="0" borderId="42" xfId="0" applyFont="1" applyBorder="1" applyAlignment="1">
      <alignment horizontal="center" vertical="top" wrapText="1"/>
    </xf>
    <xf numFmtId="0" fontId="19" fillId="0" borderId="0" xfId="0" applyFont="1"/>
    <xf numFmtId="0" fontId="22" fillId="6" borderId="38" xfId="0" applyFont="1" applyFill="1" applyBorder="1" applyAlignment="1">
      <alignment horizontal="center" vertical="center"/>
    </xf>
    <xf numFmtId="0" fontId="31" fillId="5" borderId="14" xfId="0" applyFont="1" applyFill="1" applyBorder="1" applyAlignment="1">
      <alignment horizontal="center" vertical="center"/>
    </xf>
    <xf numFmtId="0" fontId="31" fillId="5" borderId="13" xfId="0" applyFont="1" applyFill="1" applyBorder="1" applyAlignment="1">
      <alignment horizontal="center" vertical="center"/>
    </xf>
    <xf numFmtId="0" fontId="32" fillId="0" borderId="0" xfId="0" applyFont="1"/>
    <xf numFmtId="177" fontId="32" fillId="2" borderId="11" xfId="0" applyNumberFormat="1" applyFont="1" applyFill="1" applyBorder="1"/>
    <xf numFmtId="0" fontId="32" fillId="2" borderId="12" xfId="0" applyFont="1" applyFill="1" applyBorder="1" applyAlignment="1">
      <alignment horizontal="center"/>
    </xf>
    <xf numFmtId="0" fontId="32" fillId="2" borderId="11" xfId="0" applyFont="1" applyFill="1" applyBorder="1"/>
    <xf numFmtId="177" fontId="32" fillId="4" borderId="11" xfId="0" applyNumberFormat="1" applyFont="1" applyFill="1" applyBorder="1"/>
    <xf numFmtId="0" fontId="32" fillId="4" borderId="12" xfId="0" applyFont="1" applyFill="1" applyBorder="1" applyAlignment="1">
      <alignment horizontal="center"/>
    </xf>
    <xf numFmtId="0" fontId="32" fillId="4" borderId="11" xfId="0" applyFont="1" applyFill="1" applyBorder="1"/>
    <xf numFmtId="0" fontId="23" fillId="6" borderId="47" xfId="0" applyFont="1" applyFill="1" applyBorder="1" applyAlignment="1">
      <alignment horizontal="center" vertical="center"/>
    </xf>
    <xf numFmtId="178" fontId="22" fillId="6" borderId="39" xfId="0" applyNumberFormat="1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/>
    </xf>
    <xf numFmtId="0" fontId="22" fillId="6" borderId="26" xfId="0" applyFont="1" applyFill="1" applyBorder="1" applyAlignment="1">
      <alignment horizontal="center"/>
    </xf>
    <xf numFmtId="178" fontId="22" fillId="6" borderId="38" xfId="0" applyNumberFormat="1" applyFont="1" applyFill="1" applyBorder="1" applyAlignment="1">
      <alignment horizontal="center" vertical="center"/>
    </xf>
    <xf numFmtId="181" fontId="22" fillId="6" borderId="38" xfId="0" applyNumberFormat="1" applyFont="1" applyFill="1" applyBorder="1" applyAlignment="1">
      <alignment horizontal="center" vertical="center"/>
    </xf>
    <xf numFmtId="179" fontId="22" fillId="6" borderId="40" xfId="0" applyNumberFormat="1" applyFont="1" applyFill="1" applyBorder="1" applyAlignment="1">
      <alignment horizontal="center" vertical="center"/>
    </xf>
    <xf numFmtId="178" fontId="22" fillId="7" borderId="32" xfId="0" applyNumberFormat="1" applyFont="1" applyFill="1" applyBorder="1" applyAlignment="1">
      <alignment horizontal="center" vertical="center"/>
    </xf>
    <xf numFmtId="178" fontId="22" fillId="7" borderId="0" xfId="0" applyNumberFormat="1" applyFont="1" applyFill="1" applyAlignment="1">
      <alignment horizontal="center" vertical="center"/>
    </xf>
    <xf numFmtId="181" fontId="22" fillId="7" borderId="0" xfId="0" applyNumberFormat="1" applyFont="1" applyFill="1" applyAlignment="1">
      <alignment horizontal="center" vertical="center"/>
    </xf>
    <xf numFmtId="179" fontId="22" fillId="7" borderId="32" xfId="0" applyNumberFormat="1" applyFont="1" applyFill="1" applyBorder="1" applyAlignment="1">
      <alignment horizontal="center" vertical="center"/>
    </xf>
    <xf numFmtId="182" fontId="22" fillId="7" borderId="0" xfId="0" applyNumberFormat="1" applyFont="1" applyFill="1" applyAlignment="1">
      <alignment horizontal="center" vertical="center"/>
    </xf>
    <xf numFmtId="178" fontId="22" fillId="7" borderId="33" xfId="0" applyNumberFormat="1" applyFont="1" applyFill="1" applyBorder="1" applyAlignment="1">
      <alignment horizontal="center" vertical="center"/>
    </xf>
    <xf numFmtId="178" fontId="22" fillId="7" borderId="30" xfId="0" applyNumberFormat="1" applyFont="1" applyFill="1" applyBorder="1" applyAlignment="1">
      <alignment horizontal="center" vertical="center"/>
    </xf>
    <xf numFmtId="178" fontId="22" fillId="7" borderId="34" xfId="0" applyNumberFormat="1" applyFont="1" applyFill="1" applyBorder="1" applyAlignment="1">
      <alignment horizontal="center" vertical="center"/>
    </xf>
    <xf numFmtId="179" fontId="22" fillId="7" borderId="30" xfId="0" applyNumberFormat="1" applyFont="1" applyFill="1" applyBorder="1" applyAlignment="1">
      <alignment horizontal="center" vertical="center"/>
    </xf>
    <xf numFmtId="0" fontId="28" fillId="6" borderId="0" xfId="0" applyFont="1" applyFill="1" applyAlignment="1">
      <alignment horizontal="center"/>
    </xf>
    <xf numFmtId="178" fontId="22" fillId="6" borderId="0" xfId="0" applyNumberFormat="1" applyFont="1" applyFill="1" applyAlignment="1">
      <alignment horizontal="center"/>
    </xf>
    <xf numFmtId="178" fontId="22" fillId="6" borderId="48" xfId="0" applyNumberFormat="1" applyFont="1" applyFill="1" applyBorder="1" applyAlignment="1">
      <alignment horizontal="center" vertical="center"/>
    </xf>
    <xf numFmtId="178" fontId="22" fillId="6" borderId="47" xfId="0" applyNumberFormat="1" applyFont="1" applyFill="1" applyBorder="1" applyAlignment="1">
      <alignment horizontal="center" vertical="center"/>
    </xf>
    <xf numFmtId="182" fontId="22" fillId="7" borderId="30" xfId="0" applyNumberFormat="1" applyFont="1" applyFill="1" applyBorder="1" applyAlignment="1">
      <alignment horizontal="center" vertical="center"/>
    </xf>
    <xf numFmtId="10" fontId="22" fillId="6" borderId="0" xfId="0" applyNumberFormat="1" applyFont="1" applyFill="1" applyAlignment="1">
      <alignment horizontal="center"/>
    </xf>
    <xf numFmtId="58" fontId="22" fillId="6" borderId="0" xfId="0" applyNumberFormat="1" applyFont="1" applyFill="1"/>
    <xf numFmtId="0" fontId="22" fillId="6" borderId="0" xfId="0" applyFont="1" applyFill="1" applyAlignment="1">
      <alignment horizontal="right"/>
    </xf>
    <xf numFmtId="0" fontId="23" fillId="6" borderId="29" xfId="0" applyFont="1" applyFill="1" applyBorder="1" applyAlignment="1">
      <alignment horizontal="right"/>
    </xf>
    <xf numFmtId="0" fontId="22" fillId="6" borderId="27" xfId="0" applyFont="1" applyFill="1" applyBorder="1" applyAlignment="1">
      <alignment horizontal="right" vertical="center"/>
    </xf>
    <xf numFmtId="0" fontId="22" fillId="6" borderId="0" xfId="0" applyFont="1" applyFill="1" applyAlignment="1">
      <alignment horizontal="right" vertical="center"/>
    </xf>
    <xf numFmtId="179" fontId="22" fillId="6" borderId="50" xfId="0" applyNumberFormat="1" applyFont="1" applyFill="1" applyBorder="1" applyAlignment="1">
      <alignment horizontal="center" vertical="center"/>
    </xf>
    <xf numFmtId="179" fontId="22" fillId="6" borderId="51" xfId="0" applyNumberFormat="1" applyFont="1" applyFill="1" applyBorder="1" applyAlignment="1">
      <alignment horizontal="center" vertical="center"/>
    </xf>
    <xf numFmtId="179" fontId="22" fillId="7" borderId="52" xfId="0" applyNumberFormat="1" applyFont="1" applyFill="1" applyBorder="1" applyAlignment="1">
      <alignment horizontal="center" vertical="center"/>
    </xf>
    <xf numFmtId="0" fontId="17" fillId="0" borderId="42" xfId="0" applyFont="1" applyBorder="1" applyAlignment="1">
      <alignment horizontal="center" vertical="top" wrapText="1"/>
    </xf>
    <xf numFmtId="0" fontId="23" fillId="6" borderId="0" xfId="0" applyFont="1" applyFill="1" applyAlignment="1">
      <alignment horizontal="center"/>
    </xf>
    <xf numFmtId="181" fontId="22" fillId="7" borderId="30" xfId="0" applyNumberFormat="1" applyFont="1" applyFill="1" applyBorder="1" applyAlignment="1">
      <alignment horizontal="center" vertical="center"/>
    </xf>
    <xf numFmtId="178" fontId="33" fillId="6" borderId="47" xfId="0" applyNumberFormat="1" applyFont="1" applyFill="1" applyBorder="1" applyAlignment="1">
      <alignment horizontal="center" vertical="center"/>
    </xf>
    <xf numFmtId="178" fontId="33" fillId="6" borderId="38" xfId="0" applyNumberFormat="1" applyFont="1" applyFill="1" applyBorder="1" applyAlignment="1">
      <alignment horizontal="center" vertical="center"/>
    </xf>
    <xf numFmtId="178" fontId="33" fillId="7" borderId="0" xfId="0" applyNumberFormat="1" applyFont="1" applyFill="1" applyAlignment="1">
      <alignment horizontal="center" vertical="center"/>
    </xf>
    <xf numFmtId="178" fontId="33" fillId="7" borderId="30" xfId="0" applyNumberFormat="1" applyFont="1" applyFill="1" applyBorder="1" applyAlignment="1">
      <alignment horizontal="center" vertical="center"/>
    </xf>
    <xf numFmtId="178" fontId="33" fillId="6" borderId="48" xfId="0" applyNumberFormat="1" applyFont="1" applyFill="1" applyBorder="1" applyAlignment="1">
      <alignment horizontal="center" vertical="center"/>
    </xf>
    <xf numFmtId="178" fontId="33" fillId="6" borderId="39" xfId="0" applyNumberFormat="1" applyFont="1" applyFill="1" applyBorder="1" applyAlignment="1">
      <alignment horizontal="center" vertical="center"/>
    </xf>
    <xf numFmtId="178" fontId="33" fillId="7" borderId="32" xfId="0" applyNumberFormat="1" applyFont="1" applyFill="1" applyBorder="1" applyAlignment="1">
      <alignment horizontal="center" vertical="center"/>
    </xf>
    <xf numFmtId="178" fontId="33" fillId="7" borderId="49" xfId="0" applyNumberFormat="1" applyFont="1" applyFill="1" applyBorder="1" applyAlignment="1">
      <alignment horizontal="center" vertical="center"/>
    </xf>
    <xf numFmtId="182" fontId="33" fillId="6" borderId="47" xfId="0" applyNumberFormat="1" applyFont="1" applyFill="1" applyBorder="1" applyAlignment="1">
      <alignment horizontal="center" vertical="center"/>
    </xf>
    <xf numFmtId="182" fontId="33" fillId="6" borderId="38" xfId="0" applyNumberFormat="1" applyFont="1" applyFill="1" applyBorder="1" applyAlignment="1">
      <alignment horizontal="center" vertical="center"/>
    </xf>
    <xf numFmtId="182" fontId="22" fillId="7" borderId="33" xfId="0" applyNumberFormat="1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43" xfId="0" applyFont="1" applyBorder="1" applyAlignment="1">
      <alignment horizontal="center" vertical="top" wrapText="1"/>
    </xf>
    <xf numFmtId="181" fontId="22" fillId="7" borderId="0" xfId="11" applyNumberFormat="1" applyFont="1" applyFill="1" applyAlignment="1">
      <alignment horizontal="center" vertical="center"/>
    </xf>
    <xf numFmtId="181" fontId="22" fillId="7" borderId="37" xfId="0" applyNumberFormat="1" applyFont="1" applyFill="1" applyBorder="1" applyAlignment="1">
      <alignment horizontal="center" vertical="center"/>
    </xf>
    <xf numFmtId="178" fontId="36" fillId="6" borderId="47" xfId="0" applyNumberFormat="1" applyFont="1" applyFill="1" applyBorder="1" applyAlignment="1">
      <alignment horizontal="center" vertical="center"/>
    </xf>
    <xf numFmtId="178" fontId="36" fillId="6" borderId="38" xfId="0" applyNumberFormat="1" applyFont="1" applyFill="1" applyBorder="1" applyAlignment="1">
      <alignment horizontal="center" vertical="center"/>
    </xf>
    <xf numFmtId="178" fontId="36" fillId="7" borderId="0" xfId="0" applyNumberFormat="1" applyFont="1" applyFill="1" applyAlignment="1">
      <alignment horizontal="center" vertical="center"/>
    </xf>
    <xf numFmtId="178" fontId="36" fillId="7" borderId="30" xfId="0" applyNumberFormat="1" applyFont="1" applyFill="1" applyBorder="1" applyAlignment="1">
      <alignment horizontal="center" vertical="center"/>
    </xf>
    <xf numFmtId="178" fontId="23" fillId="6" borderId="0" xfId="0" applyNumberFormat="1" applyFont="1" applyFill="1" applyAlignment="1">
      <alignment horizontal="center"/>
    </xf>
    <xf numFmtId="0" fontId="37" fillId="6" borderId="0" xfId="0" applyFont="1" applyFill="1" applyAlignment="1">
      <alignment horizontal="center"/>
    </xf>
    <xf numFmtId="0" fontId="23" fillId="6" borderId="33" xfId="0" applyFont="1" applyFill="1" applyBorder="1" applyAlignment="1">
      <alignment horizontal="center"/>
    </xf>
    <xf numFmtId="0" fontId="23" fillId="6" borderId="30" xfId="0" applyFont="1" applyFill="1" applyBorder="1" applyAlignment="1">
      <alignment horizontal="center"/>
    </xf>
    <xf numFmtId="0" fontId="22" fillId="6" borderId="30" xfId="0" applyFont="1" applyFill="1" applyBorder="1" applyAlignment="1">
      <alignment horizontal="center"/>
    </xf>
    <xf numFmtId="0" fontId="22" fillId="6" borderId="32" xfId="0" applyFont="1" applyFill="1" applyBorder="1" applyAlignment="1">
      <alignment horizontal="center"/>
    </xf>
    <xf numFmtId="0" fontId="23" fillId="6" borderId="48" xfId="0" applyFont="1" applyFill="1" applyBorder="1" applyAlignment="1">
      <alignment horizontal="center"/>
    </xf>
    <xf numFmtId="0" fontId="23" fillId="6" borderId="47" xfId="0" applyFont="1" applyFill="1" applyBorder="1" applyAlignment="1">
      <alignment horizontal="center"/>
    </xf>
    <xf numFmtId="0" fontId="22" fillId="6" borderId="47" xfId="0" applyFont="1" applyFill="1" applyBorder="1" applyAlignment="1">
      <alignment horizontal="center"/>
    </xf>
    <xf numFmtId="178" fontId="23" fillId="6" borderId="33" xfId="0" applyNumberFormat="1" applyFont="1" applyFill="1" applyBorder="1" applyAlignment="1">
      <alignment horizontal="center"/>
    </xf>
    <xf numFmtId="0" fontId="22" fillId="6" borderId="33" xfId="0" applyFont="1" applyFill="1" applyBorder="1" applyAlignment="1">
      <alignment horizontal="center"/>
    </xf>
    <xf numFmtId="0" fontId="39" fillId="6" borderId="32" xfId="0" applyFont="1" applyFill="1" applyBorder="1" applyAlignment="1">
      <alignment horizontal="center"/>
    </xf>
    <xf numFmtId="0" fontId="39" fillId="6" borderId="0" xfId="0" applyFont="1" applyFill="1" applyAlignment="1">
      <alignment horizontal="center"/>
    </xf>
    <xf numFmtId="0" fontId="40" fillId="6" borderId="32" xfId="0" applyFont="1" applyFill="1" applyBorder="1" applyAlignment="1">
      <alignment horizontal="center"/>
    </xf>
    <xf numFmtId="0" fontId="40" fillId="6" borderId="0" xfId="0" applyFont="1" applyFill="1" applyAlignment="1">
      <alignment horizontal="center"/>
    </xf>
    <xf numFmtId="0" fontId="15" fillId="0" borderId="0" xfId="0" applyFont="1"/>
    <xf numFmtId="0" fontId="0" fillId="0" borderId="1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0" fontId="17" fillId="0" borderId="17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17" fillId="0" borderId="54" xfId="0" applyFont="1" applyBorder="1" applyAlignment="1">
      <alignment horizontal="left" vertical="top" wrapText="1"/>
    </xf>
    <xf numFmtId="0" fontId="34" fillId="0" borderId="17" xfId="0" applyFont="1" applyBorder="1" applyAlignment="1">
      <alignment horizontal="left" vertical="top" wrapText="1"/>
    </xf>
    <xf numFmtId="0" fontId="34" fillId="0" borderId="15" xfId="0" applyFont="1" applyBorder="1" applyAlignment="1">
      <alignment horizontal="left" vertical="top" wrapText="1"/>
    </xf>
    <xf numFmtId="0" fontId="34" fillId="0" borderId="54" xfId="0" applyFont="1" applyBorder="1" applyAlignment="1">
      <alignment horizontal="left" vertical="top" wrapText="1"/>
    </xf>
    <xf numFmtId="0" fontId="35" fillId="0" borderId="17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54" xfId="0" applyFont="1" applyBorder="1" applyAlignment="1">
      <alignment horizontal="left" vertical="top" wrapText="1"/>
    </xf>
    <xf numFmtId="0" fontId="20" fillId="0" borderId="5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18" fillId="0" borderId="18" xfId="0" applyFont="1" applyBorder="1" applyAlignment="1">
      <alignment horizontal="left"/>
    </xf>
    <xf numFmtId="0" fontId="18" fillId="0" borderId="19" xfId="0" applyFont="1" applyBorder="1" applyAlignment="1">
      <alignment horizontal="left"/>
    </xf>
    <xf numFmtId="0" fontId="21" fillId="0" borderId="21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7" fillId="0" borderId="18" xfId="0" applyFont="1" applyBorder="1" applyAlignment="1">
      <alignment horizontal="left"/>
    </xf>
    <xf numFmtId="0" fontId="17" fillId="0" borderId="19" xfId="0" applyFont="1" applyBorder="1" applyAlignment="1">
      <alignment horizontal="left"/>
    </xf>
    <xf numFmtId="0" fontId="17" fillId="0" borderId="55" xfId="0" applyFont="1" applyBorder="1" applyAlignment="1">
      <alignment horizontal="left" vertical="top" wrapText="1"/>
    </xf>
    <xf numFmtId="0" fontId="17" fillId="0" borderId="41" xfId="0" applyFont="1" applyBorder="1" applyAlignment="1">
      <alignment horizontal="left" vertical="top" wrapText="1"/>
    </xf>
    <xf numFmtId="0" fontId="17" fillId="0" borderId="56" xfId="0" applyFont="1" applyBorder="1" applyAlignment="1">
      <alignment horizontal="left" vertical="top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7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54" xfId="0" applyFont="1" applyBorder="1" applyAlignment="1">
      <alignment horizontal="center" vertical="top" wrapText="1"/>
    </xf>
    <xf numFmtId="0" fontId="34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45" xfId="0" applyFont="1" applyBorder="1" applyAlignment="1">
      <alignment horizontal="center"/>
    </xf>
    <xf numFmtId="0" fontId="34" fillId="0" borderId="46" xfId="0" applyFont="1" applyBorder="1" applyAlignment="1">
      <alignment horizontal="center"/>
    </xf>
    <xf numFmtId="0" fontId="38" fillId="6" borderId="48" xfId="0" applyFont="1" applyFill="1" applyBorder="1" applyAlignment="1">
      <alignment horizontal="left" vertical="center"/>
    </xf>
    <xf numFmtId="0" fontId="38" fillId="6" borderId="47" xfId="0" applyFont="1" applyFill="1" applyBorder="1" applyAlignment="1">
      <alignment horizontal="left" vertical="center"/>
    </xf>
    <xf numFmtId="182" fontId="27" fillId="7" borderId="32" xfId="0" applyNumberFormat="1" applyFont="1" applyFill="1" applyBorder="1" applyAlignment="1">
      <alignment horizontal="center" vertical="top"/>
    </xf>
    <xf numFmtId="182" fontId="27" fillId="7" borderId="36" xfId="0" applyNumberFormat="1" applyFont="1" applyFill="1" applyBorder="1" applyAlignment="1">
      <alignment horizontal="center" vertical="top"/>
    </xf>
    <xf numFmtId="0" fontId="26" fillId="8" borderId="31" xfId="0" applyFont="1" applyFill="1" applyBorder="1" applyAlignment="1">
      <alignment horizontal="center" vertical="center" wrapText="1"/>
    </xf>
    <xf numFmtId="0" fontId="26" fillId="8" borderId="35" xfId="0" applyFont="1" applyFill="1" applyBorder="1" applyAlignment="1">
      <alignment horizontal="center" vertical="center" wrapText="1"/>
    </xf>
    <xf numFmtId="180" fontId="27" fillId="7" borderId="36" xfId="0" applyNumberFormat="1" applyFont="1" applyFill="1" applyBorder="1" applyAlignment="1">
      <alignment horizontal="center" vertical="top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2">
    <cellStyle name="百分比" xfId="11" builtinId="5"/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12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colors>
    <mruColors>
      <color rgb="FF284580"/>
      <color rgb="FF152443"/>
      <color rgb="FF081420"/>
      <color rgb="FF0C1E30"/>
      <color rgb="FF183C60"/>
      <color rgb="FF080E1A"/>
      <color rgb="FF205080"/>
      <color rgb="FF2864A0"/>
      <color rgb="FF3078C0"/>
      <color rgb="FFE7F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财务分析!$P$30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90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财务分析!$P$33:$P$44</c:f>
              <c:numCache>
                <c:formatCode>0_ ;[Red]\-0\ </c:formatCode>
                <c:ptCount val="12"/>
                <c:pt idx="0">
                  <c:v>20966.810000000001</c:v>
                </c:pt>
                <c:pt idx="1">
                  <c:v>26347.140000000003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30648"/>
        <c:axId val="588034808"/>
      </c:barChart>
      <c:lineChart>
        <c:grouping val="standard"/>
        <c:varyColors val="0"/>
        <c:ser>
          <c:idx val="1"/>
          <c:order val="1"/>
          <c:tx>
            <c:strRef>
              <c:f>财务分析!$E$30</c:f>
              <c:strCache>
                <c:ptCount val="1"/>
                <c:pt idx="0">
                  <c:v>工资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财务分析!$E$33:$E$44</c:f>
              <c:numCache>
                <c:formatCode>0_ ;[Red]\-0\ </c:formatCode>
                <c:ptCount val="12"/>
                <c:pt idx="0">
                  <c:v>7071.97</c:v>
                </c:pt>
                <c:pt idx="1">
                  <c:v>7556.97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8"/>
          <c:order val="2"/>
          <c:tx>
            <c:strRef>
              <c:f>财务分析!$O$30</c:f>
              <c:strCache>
                <c:ptCount val="1"/>
                <c:pt idx="0">
                  <c:v>月支出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财务分析!$O$33:$O$44</c:f>
              <c:numCache>
                <c:formatCode>0_ ;[Red]\-0\ </c:formatCode>
                <c:ptCount val="12"/>
                <c:pt idx="0">
                  <c:v>2788.5299999999988</c:v>
                </c:pt>
                <c:pt idx="1">
                  <c:v>3169.6399999999994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588034808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0648"/>
        <c:crosses val="max"/>
        <c:crossBetween val="between"/>
      </c:valAx>
      <c:catAx>
        <c:axId val="588030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348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财务分析!$P$30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财务分析!$A$32:$A$44</c15:sqref>
                  </c15:fullRef>
                </c:ext>
              </c:extLst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财务分析!$P$32:$P$44</c15:sqref>
                  </c15:fullRef>
                </c:ext>
              </c:extLst>
              <c:f>财务分析!$P$33:$P$44</c:f>
              <c:numCache>
                <c:formatCode>0_ ;[Red]\-0\ </c:formatCode>
                <c:ptCount val="12"/>
                <c:pt idx="0">
                  <c:v>20966.810000000001</c:v>
                </c:pt>
                <c:pt idx="1">
                  <c:v>26347.140000000003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BC6-BE01-5738804F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lineChart>
        <c:grouping val="standard"/>
        <c:varyColors val="0"/>
        <c:ser>
          <c:idx val="2"/>
          <c:order val="1"/>
          <c:tx>
            <c:strRef>
              <c:f>财务分析!$Q$30</c:f>
              <c:strCache>
                <c:ptCount val="1"/>
                <c:pt idx="0">
                  <c:v>理财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财务分析!$Q$32:$Q$44</c15:sqref>
                  </c15:fullRef>
                </c:ext>
              </c:extLst>
              <c:f>财务分析!$Q$33:$Q$44</c:f>
              <c:numCache>
                <c:formatCode>0.00_ ;[Red]\-0.00\ </c:formatCode>
                <c:ptCount val="12"/>
                <c:pt idx="0">
                  <c:v>67.78</c:v>
                </c:pt>
                <c:pt idx="1">
                  <c:v>81.459999999999994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411920"/>
        <c:axId val="848410640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48410640"/>
        <c:scaling>
          <c:orientation val="minMax"/>
        </c:scaling>
        <c:delete val="0"/>
        <c:axPos val="r"/>
        <c:numFmt formatCode="0.00_ ;[Red]\-0.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411920"/>
        <c:crosses val="max"/>
        <c:crossBetween val="between"/>
      </c:valAx>
      <c:catAx>
        <c:axId val="84841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848410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152443"/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431142903476"/>
          <c:y val="3.4474380828487021E-2"/>
          <c:w val="0.7743137714193048"/>
          <c:h val="0.76769871744255969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(财务分析!$I$30,财务分析!$N$30,财务分析!$J$30,财务分析!$F$30,财务分析!$L$30,财务分析!$G$30,财务分析!$H$30,财务分析!$K$30,财务分析!$M$30)</c15:sqref>
                  </c15:fullRef>
                </c:ext>
              </c:extLst>
              <c:f>(财务分析!$I$30,财务分析!$J$30,财务分析!$F$30,财务分析!$L$30,财务分析!$G$30,财务分析!$H$30,财务分析!$K$30,财务分析!$M$30)</c:f>
              <c:strCache>
                <c:ptCount val="8"/>
                <c:pt idx="0">
                  <c:v>房租</c:v>
                </c:pt>
                <c:pt idx="1">
                  <c:v>电子</c:v>
                </c:pt>
                <c:pt idx="2">
                  <c:v>日常</c:v>
                </c:pt>
                <c:pt idx="3">
                  <c:v>出行</c:v>
                </c:pt>
                <c:pt idx="4">
                  <c:v>穿戴</c:v>
                </c:pt>
                <c:pt idx="5">
                  <c:v>腐败</c:v>
                </c:pt>
                <c:pt idx="6">
                  <c:v>学习</c:v>
                </c:pt>
                <c:pt idx="7">
                  <c:v>其他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(财务分析!$I$46,财务分析!$N$46,财务分析!$J$46,财务分析!$F$46,财务分析!$L$46,财务分析!$G$46,财务分析!$H$46,财务分析!$K$46,财务分析!$M$46)</c15:sqref>
                  </c15:fullRef>
                </c:ext>
              </c:extLst>
              <c:f>(财务分析!$I$46,财务分析!$J$46,财务分析!$F$46,财务分析!$L$46,财务分析!$G$46,财务分析!$H$46,财务分析!$K$46,财务分析!$M$46)</c:f>
              <c:numCache>
                <c:formatCode>0_ </c:formatCode>
                <c:ptCount val="8"/>
                <c:pt idx="0" formatCode="0_ ;[Red]\-0\ ">
                  <c:v>1869</c:v>
                </c:pt>
                <c:pt idx="1" formatCode="0_ ;[Red]\-0\ ">
                  <c:v>15</c:v>
                </c:pt>
                <c:pt idx="2" formatCode="0_ ;[Red]\-0\ ">
                  <c:v>1189.7199999999982</c:v>
                </c:pt>
                <c:pt idx="3" formatCode="0_ ;[Red]\-0\ ">
                  <c:v>329.77000000000004</c:v>
                </c:pt>
                <c:pt idx="4" formatCode="0_ ;[Red]\-0\ ">
                  <c:v>30</c:v>
                </c:pt>
                <c:pt idx="5" formatCode="0_ ;[Red]\-0\ ">
                  <c:v>1397</c:v>
                </c:pt>
                <c:pt idx="6" formatCode="0_ ;[Red]\-0\ ">
                  <c:v>10999</c:v>
                </c:pt>
                <c:pt idx="7" formatCode="0_ ;[Red]\-0\ ">
                  <c:v>927.26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1"/>
          <c:tx>
            <c:strRef>
              <c:f>财务分析!$I$30</c:f>
              <c:strCache>
                <c:ptCount val="1"/>
                <c:pt idx="0">
                  <c:v>房租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财务分析!$I$33:$I$44</c:f>
              <c:numCache>
                <c:formatCode>0_ ;[Red]\-0\ </c:formatCode>
                <c:ptCount val="12"/>
                <c:pt idx="0">
                  <c:v>976</c:v>
                </c:pt>
                <c:pt idx="1">
                  <c:v>893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0-4180-8BB7-59FF11A274C8}"/>
            </c:ext>
          </c:extLst>
        </c:ser>
        <c:ser>
          <c:idx val="2"/>
          <c:order val="2"/>
          <c:tx>
            <c:strRef>
              <c:f>财务分析!$J$30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财务分析!$J$33:$J$44</c:f>
              <c:numCache>
                <c:formatCode>0_ ;[Red]\-0\ </c:formatCode>
                <c:ptCount val="12"/>
                <c:pt idx="0">
                  <c:v>0</c:v>
                </c:pt>
                <c:pt idx="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ser>
          <c:idx val="3"/>
          <c:order val="3"/>
          <c:tx>
            <c:strRef>
              <c:f>财务分析!$F$30</c:f>
              <c:strCache>
                <c:ptCount val="1"/>
                <c:pt idx="0">
                  <c:v>日常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财务分析!$F$33:$F$44</c:f>
              <c:numCache>
                <c:formatCode>0_ ;[Red]\-0\ </c:formatCode>
                <c:ptCount val="12"/>
                <c:pt idx="0">
                  <c:v>926.72999999999888</c:v>
                </c:pt>
                <c:pt idx="1">
                  <c:v>262.98999999999933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4"/>
          <c:order val="4"/>
          <c:tx>
            <c:strRef>
              <c:f>财务分析!$L$30</c:f>
              <c:strCache>
                <c:ptCount val="1"/>
                <c:pt idx="0">
                  <c:v>出行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财务分析!$L$33:$L$44</c:f>
              <c:numCache>
                <c:formatCode>0_ ;[Red]\-0\ </c:formatCode>
                <c:ptCount val="12"/>
                <c:pt idx="0">
                  <c:v>127</c:v>
                </c:pt>
                <c:pt idx="1">
                  <c:v>173.29000000000002</c:v>
                </c:pt>
                <c:pt idx="2">
                  <c:v>29.48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5"/>
          <c:tx>
            <c:strRef>
              <c:f>财务分析!$G$30</c:f>
              <c:strCache>
                <c:ptCount val="1"/>
                <c:pt idx="0">
                  <c:v>穿戴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财务分析!$G$33:$G$44</c:f>
              <c:numCache>
                <c:formatCode>0_ ;[Red]\-0\ </c:formatCode>
                <c:ptCount val="12"/>
                <c:pt idx="0">
                  <c:v>0</c:v>
                </c:pt>
                <c:pt idx="1">
                  <c:v>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6"/>
          <c:order val="6"/>
          <c:tx>
            <c:strRef>
              <c:f>财务分析!$M$30</c:f>
              <c:strCache>
                <c:ptCount val="1"/>
                <c:pt idx="0">
                  <c:v>其他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财务分析!$M$33:$M$44</c:f>
              <c:numCache>
                <c:formatCode>0_ ;[Red]\-0\ </c:formatCode>
                <c:ptCount val="12"/>
                <c:pt idx="0">
                  <c:v>652.79999999999995</c:v>
                </c:pt>
                <c:pt idx="1">
                  <c:v>205.36</c:v>
                </c:pt>
                <c:pt idx="2">
                  <c:v>69.099999999999994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7"/>
          <c:tx>
            <c:strRef>
              <c:f>财务分析!$H$30</c:f>
              <c:strCache>
                <c:ptCount val="1"/>
                <c:pt idx="0">
                  <c:v>腐败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财务分析!$H$33:$H$44</c:f>
              <c:numCache>
                <c:formatCode>0_ ;[Red]\-0\ </c:formatCode>
                <c:ptCount val="12"/>
                <c:pt idx="0">
                  <c:v>106</c:v>
                </c:pt>
                <c:pt idx="1">
                  <c:v>391</c:v>
                </c:pt>
                <c:pt idx="2">
                  <c:v>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8"/>
          <c:order val="8"/>
          <c:tx>
            <c:strRef>
              <c:f>财务分析!$K$30</c:f>
              <c:strCache>
                <c:ptCount val="1"/>
                <c:pt idx="0">
                  <c:v>学习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财务分析!$K$33:$K$44</c:f>
              <c:numCache>
                <c:formatCode>0_ ;[Red]\-0\ </c:formatCode>
                <c:ptCount val="12"/>
                <c:pt idx="0">
                  <c:v>0</c:v>
                </c:pt>
                <c:pt idx="1">
                  <c:v>1199</c:v>
                </c:pt>
                <c:pt idx="2">
                  <c:v>9800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8-42C6-B7CE-E918C86B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889912"/>
        <c:axId val="650988560"/>
      </c:lineChart>
      <c:lineChart>
        <c:grouping val="standard"/>
        <c:varyColors val="0"/>
        <c:ser>
          <c:idx val="1"/>
          <c:order val="0"/>
          <c:tx>
            <c:strRef>
              <c:f>财务分析!$O$30</c:f>
              <c:strCache>
                <c:ptCount val="1"/>
                <c:pt idx="0">
                  <c:v>月支出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270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EEB0-4FEE-9959-D813FAA54058}"/>
              </c:ext>
            </c:extLst>
          </c:dPt>
          <c:val>
            <c:numRef>
              <c:f>财务分析!$O$33:$O$44</c:f>
              <c:numCache>
                <c:formatCode>0_ ;[Red]\-0\ </c:formatCode>
                <c:ptCount val="12"/>
                <c:pt idx="0">
                  <c:v>2788.5299999999988</c:v>
                </c:pt>
                <c:pt idx="1">
                  <c:v>3169.6399999999994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8-4B3F-BDDD-11F5E5395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792336"/>
        <c:axId val="814795536"/>
      </c:line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between"/>
      </c:valAx>
      <c:valAx>
        <c:axId val="814795536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4792336"/>
        <c:crosses val="max"/>
        <c:crossBetween val="between"/>
      </c:valAx>
      <c:catAx>
        <c:axId val="81479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795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21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5228</xdr:colOff>
      <xdr:row>34</xdr:row>
      <xdr:rowOff>12700</xdr:rowOff>
    </xdr:from>
    <xdr:to>
      <xdr:col>25</xdr:col>
      <xdr:colOff>158750</xdr:colOff>
      <xdr:row>46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12701</xdr:colOff>
      <xdr:row>17</xdr:row>
      <xdr:rowOff>38100</xdr:rowOff>
    </xdr:from>
    <xdr:to>
      <xdr:col>25</xdr:col>
      <xdr:colOff>146051</xdr:colOff>
      <xdr:row>33</xdr:row>
      <xdr:rowOff>189011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6F7125A-9B80-4CC1-838F-53015BC42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12700</xdr:colOff>
      <xdr:row>0</xdr:row>
      <xdr:rowOff>0</xdr:rowOff>
    </xdr:from>
    <xdr:to>
      <xdr:col>25</xdr:col>
      <xdr:colOff>146050</xdr:colOff>
      <xdr:row>17</xdr:row>
      <xdr:rowOff>25400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L145"/>
  <sheetViews>
    <sheetView topLeftCell="A14" zoomScaleNormal="100" workbookViewId="0">
      <selection activeCell="A27" sqref="A27:E27"/>
    </sheetView>
  </sheetViews>
  <sheetFormatPr defaultRowHeight="14" x14ac:dyDescent="0.3"/>
  <cols>
    <col min="1" max="1" width="5.6640625" style="15" customWidth="1"/>
    <col min="2" max="2" width="4.58203125" style="15" customWidth="1"/>
    <col min="3" max="3" width="15.33203125" style="15" customWidth="1"/>
    <col min="4" max="4" width="33.08203125" style="15" customWidth="1"/>
    <col min="5" max="5" width="37.58203125" style="16" customWidth="1"/>
    <col min="6" max="9" width="9.9140625" customWidth="1"/>
    <col min="10" max="10" width="6.1640625" customWidth="1"/>
    <col min="11" max="11" width="6.83203125" style="11" customWidth="1"/>
    <col min="12" max="12" width="4.83203125" style="11" customWidth="1"/>
  </cols>
  <sheetData>
    <row r="1" spans="1:12" s="39" customFormat="1" ht="19.5" customHeight="1" thickTop="1" x14ac:dyDescent="0.4">
      <c r="A1" s="17" t="s">
        <v>51</v>
      </c>
      <c r="B1" s="17" t="s">
        <v>35</v>
      </c>
      <c r="C1" s="17" t="s">
        <v>52</v>
      </c>
      <c r="D1" s="17" t="s">
        <v>53</v>
      </c>
      <c r="E1" s="18" t="s">
        <v>54</v>
      </c>
      <c r="F1" s="133" t="s">
        <v>59</v>
      </c>
      <c r="G1" s="134"/>
      <c r="H1" s="134"/>
      <c r="I1" s="134"/>
      <c r="J1" s="134"/>
      <c r="K1" s="134"/>
      <c r="L1" s="134"/>
    </row>
    <row r="2" spans="1:12" ht="14" customHeight="1" x14ac:dyDescent="0.3">
      <c r="A2" s="95">
        <v>2017</v>
      </c>
      <c r="B2" s="95">
        <v>23</v>
      </c>
      <c r="C2" s="95" t="s">
        <v>113</v>
      </c>
      <c r="D2" s="95" t="s">
        <v>28</v>
      </c>
      <c r="E2" s="96" t="s">
        <v>29</v>
      </c>
      <c r="F2" s="145" t="s">
        <v>71</v>
      </c>
      <c r="G2" s="146"/>
      <c r="H2" s="146"/>
      <c r="I2" s="146"/>
      <c r="J2" s="147"/>
      <c r="K2" s="38" t="s">
        <v>110</v>
      </c>
      <c r="L2" s="80" t="s">
        <v>109</v>
      </c>
    </row>
    <row r="3" spans="1:12" ht="14" customHeight="1" x14ac:dyDescent="0.3">
      <c r="A3" s="95">
        <v>2018</v>
      </c>
      <c r="B3" s="95">
        <v>24</v>
      </c>
      <c r="C3" s="95" t="s">
        <v>112</v>
      </c>
      <c r="D3" s="95" t="s">
        <v>112</v>
      </c>
      <c r="E3" s="96" t="s">
        <v>174</v>
      </c>
      <c r="F3" s="123" t="s">
        <v>166</v>
      </c>
      <c r="G3" s="124"/>
      <c r="H3" s="124"/>
      <c r="I3" s="124"/>
      <c r="J3" s="125"/>
      <c r="K3" s="33"/>
      <c r="L3" s="33"/>
    </row>
    <row r="4" spans="1:12" ht="14" customHeight="1" x14ac:dyDescent="0.3">
      <c r="A4" s="36">
        <v>2019</v>
      </c>
      <c r="B4" s="36">
        <v>25</v>
      </c>
      <c r="C4" s="36" t="s">
        <v>27</v>
      </c>
      <c r="D4" s="36" t="s">
        <v>27</v>
      </c>
      <c r="E4" s="37" t="s">
        <v>111</v>
      </c>
      <c r="F4" s="126" t="s">
        <v>107</v>
      </c>
      <c r="G4" s="127"/>
      <c r="H4" s="127"/>
      <c r="I4" s="127"/>
      <c r="J4" s="128"/>
      <c r="K4" s="97">
        <v>8.6</v>
      </c>
      <c r="L4" s="97" t="s">
        <v>108</v>
      </c>
    </row>
    <row r="5" spans="1:12" ht="14" customHeight="1" x14ac:dyDescent="0.3">
      <c r="A5" s="95">
        <v>2020</v>
      </c>
      <c r="B5" s="95">
        <v>26</v>
      </c>
      <c r="C5" s="153" t="s">
        <v>98</v>
      </c>
      <c r="D5" s="154"/>
      <c r="E5" s="155"/>
      <c r="F5" s="126" t="s">
        <v>106</v>
      </c>
      <c r="G5" s="127"/>
      <c r="H5" s="127"/>
      <c r="I5" s="127"/>
      <c r="J5" s="128"/>
      <c r="K5" s="97">
        <v>8.8000000000000007</v>
      </c>
      <c r="L5" s="97" t="s">
        <v>108</v>
      </c>
    </row>
    <row r="6" spans="1:12" ht="14" customHeight="1" x14ac:dyDescent="0.3">
      <c r="A6" s="95">
        <v>2021</v>
      </c>
      <c r="B6" s="95">
        <v>27</v>
      </c>
      <c r="C6" s="154"/>
      <c r="D6" s="154"/>
      <c r="E6" s="155"/>
      <c r="F6" s="123" t="s">
        <v>66</v>
      </c>
      <c r="G6" s="124"/>
      <c r="H6" s="124"/>
      <c r="I6" s="124"/>
      <c r="J6" s="125"/>
      <c r="K6" s="33"/>
      <c r="L6" s="33"/>
    </row>
    <row r="7" spans="1:12" ht="14" customHeight="1" x14ac:dyDescent="0.3">
      <c r="A7" s="95">
        <v>2022</v>
      </c>
      <c r="B7" s="95">
        <v>28</v>
      </c>
      <c r="C7" s="154"/>
      <c r="D7" s="154"/>
      <c r="E7" s="155"/>
      <c r="F7" s="120" t="s">
        <v>68</v>
      </c>
      <c r="G7" s="121"/>
      <c r="H7" s="121"/>
      <c r="I7" s="121"/>
      <c r="J7" s="122"/>
      <c r="K7" s="33">
        <v>8.5</v>
      </c>
      <c r="L7" s="33"/>
    </row>
    <row r="8" spans="1:12" ht="14" customHeight="1" x14ac:dyDescent="0.3">
      <c r="A8" s="95">
        <v>2023</v>
      </c>
      <c r="B8" s="95">
        <v>29</v>
      </c>
      <c r="C8" s="154"/>
      <c r="D8" s="154"/>
      <c r="E8" s="155"/>
      <c r="F8" s="120" t="s">
        <v>69</v>
      </c>
      <c r="G8" s="121"/>
      <c r="H8" s="121"/>
      <c r="I8" s="121"/>
      <c r="J8" s="122"/>
      <c r="K8" s="33"/>
      <c r="L8" s="33"/>
    </row>
    <row r="9" spans="1:12" ht="14.5" customHeight="1" thickBot="1" x14ac:dyDescent="0.35">
      <c r="A9" s="95">
        <v>2024</v>
      </c>
      <c r="B9" s="95">
        <v>30</v>
      </c>
      <c r="C9" s="156" t="s">
        <v>58</v>
      </c>
      <c r="D9" s="156"/>
      <c r="E9" s="157"/>
      <c r="F9" s="126" t="s">
        <v>70</v>
      </c>
      <c r="G9" s="127"/>
      <c r="H9" s="127"/>
      <c r="I9" s="127"/>
      <c r="J9" s="128"/>
      <c r="K9" s="97">
        <v>9.1999999999999993</v>
      </c>
      <c r="L9" s="97" t="s">
        <v>108</v>
      </c>
    </row>
    <row r="10" spans="1:12" ht="18.5" thickTop="1" thickBot="1" x14ac:dyDescent="0.4">
      <c r="A10" s="139" t="s">
        <v>30</v>
      </c>
      <c r="B10" s="139"/>
      <c r="C10" s="139"/>
      <c r="D10" s="139"/>
      <c r="E10" s="140"/>
      <c r="F10" s="123" t="s">
        <v>67</v>
      </c>
      <c r="G10" s="124"/>
      <c r="H10" s="124"/>
      <c r="I10" s="124"/>
      <c r="J10" s="125"/>
      <c r="K10" s="33"/>
      <c r="L10" s="33"/>
    </row>
    <row r="11" spans="1:12" ht="14.5" customHeight="1" thickTop="1" thickBot="1" x14ac:dyDescent="0.35">
      <c r="A11" s="143" t="s">
        <v>83</v>
      </c>
      <c r="B11" s="143"/>
      <c r="C11" s="143"/>
      <c r="D11" s="143"/>
      <c r="E11" s="144"/>
      <c r="F11" s="126" t="s">
        <v>84</v>
      </c>
      <c r="G11" s="127"/>
      <c r="H11" s="127"/>
      <c r="I11" s="127"/>
      <c r="J11" s="128"/>
      <c r="K11" s="97">
        <v>7.4</v>
      </c>
      <c r="L11" s="97" t="s">
        <v>108</v>
      </c>
    </row>
    <row r="12" spans="1:12" ht="15" customHeight="1" thickTop="1" thickBot="1" x14ac:dyDescent="0.35">
      <c r="A12" s="137" t="s">
        <v>168</v>
      </c>
      <c r="B12" s="137"/>
      <c r="C12" s="137"/>
      <c r="D12" s="137"/>
      <c r="E12" s="138"/>
      <c r="F12" s="150"/>
      <c r="G12" s="151"/>
      <c r="H12" s="151"/>
      <c r="I12" s="151"/>
      <c r="J12" s="152"/>
      <c r="K12" s="33"/>
      <c r="L12" s="33"/>
    </row>
    <row r="13" spans="1:12" ht="15" customHeight="1" thickTop="1" thickBot="1" x14ac:dyDescent="0.35">
      <c r="A13" s="137" t="s">
        <v>72</v>
      </c>
      <c r="B13" s="137"/>
      <c r="C13" s="137"/>
      <c r="D13" s="137"/>
      <c r="E13" s="138"/>
      <c r="F13" s="123" t="s">
        <v>139</v>
      </c>
      <c r="G13" s="124"/>
      <c r="H13" s="124"/>
      <c r="I13" s="124"/>
      <c r="J13" s="125"/>
      <c r="K13" s="33"/>
      <c r="L13" s="33"/>
    </row>
    <row r="14" spans="1:12" ht="15" customHeight="1" thickTop="1" thickBot="1" x14ac:dyDescent="0.35">
      <c r="A14" s="141" t="s">
        <v>82</v>
      </c>
      <c r="B14" s="141"/>
      <c r="C14" s="141"/>
      <c r="D14" s="141"/>
      <c r="E14" s="142"/>
      <c r="F14" s="123" t="s">
        <v>140</v>
      </c>
      <c r="G14" s="124"/>
      <c r="H14" s="124"/>
      <c r="I14" s="124"/>
      <c r="J14" s="125"/>
      <c r="K14" s="33"/>
      <c r="L14" s="33"/>
    </row>
    <row r="15" spans="1:12" ht="15" customHeight="1" thickTop="1" thickBot="1" x14ac:dyDescent="0.35">
      <c r="A15" s="148"/>
      <c r="B15" s="148"/>
      <c r="C15" s="148"/>
      <c r="D15" s="148"/>
      <c r="E15" s="149"/>
      <c r="F15" s="130" t="s">
        <v>154</v>
      </c>
      <c r="G15" s="131"/>
      <c r="H15" s="131"/>
      <c r="I15" s="131"/>
      <c r="J15" s="132"/>
      <c r="K15" s="33">
        <v>7.6</v>
      </c>
      <c r="L15" s="33"/>
    </row>
    <row r="16" spans="1:12" ht="15" customHeight="1" thickTop="1" thickBot="1" x14ac:dyDescent="0.35">
      <c r="A16" s="143" t="s">
        <v>99</v>
      </c>
      <c r="B16" s="143"/>
      <c r="C16" s="143"/>
      <c r="D16" s="143"/>
      <c r="E16" s="144"/>
      <c r="F16" s="130" t="s">
        <v>125</v>
      </c>
      <c r="G16" s="131"/>
      <c r="H16" s="131"/>
      <c r="I16" s="131"/>
      <c r="J16" s="132"/>
      <c r="K16" s="33">
        <v>7.7</v>
      </c>
      <c r="L16" s="33"/>
    </row>
    <row r="17" spans="1:12" ht="15" customHeight="1" thickTop="1" thickBot="1" x14ac:dyDescent="0.35">
      <c r="A17" s="137" t="s">
        <v>103</v>
      </c>
      <c r="B17" s="137"/>
      <c r="C17" s="137"/>
      <c r="D17" s="137"/>
      <c r="E17" s="138"/>
      <c r="F17" s="126" t="s">
        <v>126</v>
      </c>
      <c r="G17" s="127"/>
      <c r="H17" s="127"/>
      <c r="I17" s="127"/>
      <c r="J17" s="128"/>
      <c r="K17" s="97">
        <v>7.9</v>
      </c>
      <c r="L17" s="97" t="s">
        <v>127</v>
      </c>
    </row>
    <row r="18" spans="1:12" ht="15" customHeight="1" thickTop="1" thickBot="1" x14ac:dyDescent="0.35">
      <c r="A18" s="141" t="s">
        <v>104</v>
      </c>
      <c r="B18" s="141"/>
      <c r="C18" s="141"/>
      <c r="D18" s="141"/>
      <c r="E18" s="142"/>
      <c r="F18" s="120" t="s">
        <v>128</v>
      </c>
      <c r="G18" s="121"/>
      <c r="H18" s="121"/>
      <c r="I18" s="121"/>
      <c r="J18" s="122"/>
      <c r="K18" s="33">
        <v>7.5</v>
      </c>
      <c r="L18" s="33"/>
    </row>
    <row r="19" spans="1:12" ht="15" customHeight="1" thickTop="1" thickBot="1" x14ac:dyDescent="0.35">
      <c r="A19" s="137" t="s">
        <v>105</v>
      </c>
      <c r="B19" s="137"/>
      <c r="C19" s="137"/>
      <c r="D19" s="137"/>
      <c r="E19" s="138"/>
      <c r="F19" s="120" t="s">
        <v>129</v>
      </c>
      <c r="G19" s="121"/>
      <c r="H19" s="121"/>
      <c r="I19" s="121"/>
      <c r="J19" s="122"/>
      <c r="K19" s="33">
        <v>7.3</v>
      </c>
      <c r="L19" s="33"/>
    </row>
    <row r="20" spans="1:12" ht="15" customHeight="1" thickTop="1" thickBot="1" x14ac:dyDescent="0.35">
      <c r="A20" s="143"/>
      <c r="B20" s="143"/>
      <c r="C20" s="143"/>
      <c r="D20" s="143"/>
      <c r="E20" s="144"/>
      <c r="F20" s="123" t="s">
        <v>141</v>
      </c>
      <c r="G20" s="124"/>
      <c r="H20" s="124"/>
      <c r="I20" s="124"/>
      <c r="J20" s="125"/>
      <c r="K20" s="33"/>
      <c r="L20" s="33"/>
    </row>
    <row r="21" spans="1:12" ht="15" customHeight="1" thickTop="1" thickBot="1" x14ac:dyDescent="0.35">
      <c r="A21" s="143" t="s">
        <v>161</v>
      </c>
      <c r="B21" s="143"/>
      <c r="C21" s="143"/>
      <c r="D21" s="143"/>
      <c r="E21" s="144"/>
      <c r="F21" s="130" t="s">
        <v>130</v>
      </c>
      <c r="G21" s="131"/>
      <c r="H21" s="131"/>
      <c r="I21" s="131"/>
      <c r="J21" s="132"/>
      <c r="K21" s="33">
        <v>7.6</v>
      </c>
      <c r="L21" s="33"/>
    </row>
    <row r="22" spans="1:12" ht="15" customHeight="1" thickTop="1" thickBot="1" x14ac:dyDescent="0.35">
      <c r="A22" s="137" t="s">
        <v>159</v>
      </c>
      <c r="B22" s="137"/>
      <c r="C22" s="137"/>
      <c r="D22" s="137"/>
      <c r="E22" s="138"/>
      <c r="F22" s="126" t="s">
        <v>131</v>
      </c>
      <c r="G22" s="127"/>
      <c r="H22" s="127"/>
      <c r="I22" s="127"/>
      <c r="J22" s="128"/>
      <c r="K22" s="97" t="s">
        <v>155</v>
      </c>
      <c r="L22" s="97" t="s">
        <v>189</v>
      </c>
    </row>
    <row r="23" spans="1:12" ht="15" customHeight="1" thickTop="1" thickBot="1" x14ac:dyDescent="0.35">
      <c r="A23" s="137" t="s">
        <v>163</v>
      </c>
      <c r="B23" s="137"/>
      <c r="C23" s="137"/>
      <c r="D23" s="137"/>
      <c r="E23" s="138"/>
      <c r="F23" s="120" t="s">
        <v>132</v>
      </c>
      <c r="G23" s="121"/>
      <c r="H23" s="121"/>
      <c r="I23" s="121"/>
      <c r="J23" s="122"/>
      <c r="K23" s="33">
        <v>7.3</v>
      </c>
      <c r="L23" s="33"/>
    </row>
    <row r="24" spans="1:12" ht="15" customHeight="1" thickTop="1" thickBot="1" x14ac:dyDescent="0.35">
      <c r="A24" s="137" t="s">
        <v>160</v>
      </c>
      <c r="B24" s="137"/>
      <c r="C24" s="137"/>
      <c r="D24" s="137"/>
      <c r="E24" s="138"/>
      <c r="F24" s="123" t="s">
        <v>142</v>
      </c>
      <c r="G24" s="124"/>
      <c r="H24" s="124"/>
      <c r="I24" s="124"/>
      <c r="J24" s="125"/>
      <c r="K24" s="33"/>
      <c r="L24" s="33"/>
    </row>
    <row r="25" spans="1:12" ht="15" customHeight="1" thickTop="1" thickBot="1" x14ac:dyDescent="0.35">
      <c r="A25" s="137"/>
      <c r="B25" s="137"/>
      <c r="C25" s="137"/>
      <c r="D25" s="137"/>
      <c r="E25" s="138"/>
      <c r="F25" s="120" t="s">
        <v>156</v>
      </c>
      <c r="G25" s="121"/>
      <c r="H25" s="121"/>
      <c r="I25" s="121"/>
      <c r="J25" s="122"/>
      <c r="K25" s="33">
        <v>7.8</v>
      </c>
      <c r="L25" s="33"/>
    </row>
    <row r="26" spans="1:12" ht="15" customHeight="1" thickTop="1" thickBot="1" x14ac:dyDescent="0.35">
      <c r="A26" s="137" t="s">
        <v>192</v>
      </c>
      <c r="B26" s="137"/>
      <c r="C26" s="137"/>
      <c r="D26" s="137"/>
      <c r="E26" s="138"/>
      <c r="F26" s="130" t="s">
        <v>157</v>
      </c>
      <c r="G26" s="131"/>
      <c r="H26" s="131"/>
      <c r="I26" s="131"/>
      <c r="J26" s="132"/>
      <c r="K26" s="33">
        <v>7.1</v>
      </c>
      <c r="L26" s="33"/>
    </row>
    <row r="27" spans="1:12" ht="15" customHeight="1" thickTop="1" thickBot="1" x14ac:dyDescent="0.35">
      <c r="A27" s="137">
        <v>1</v>
      </c>
      <c r="B27" s="137"/>
      <c r="C27" s="137"/>
      <c r="D27" s="137"/>
      <c r="E27" s="138"/>
      <c r="F27" s="120" t="s">
        <v>133</v>
      </c>
      <c r="G27" s="121"/>
      <c r="H27" s="121"/>
      <c r="I27" s="121"/>
      <c r="J27" s="122"/>
      <c r="K27" s="33">
        <v>7.5</v>
      </c>
      <c r="L27" s="33"/>
    </row>
    <row r="28" spans="1:12" ht="15" customHeight="1" thickTop="1" thickBot="1" x14ac:dyDescent="0.35">
      <c r="A28" s="137"/>
      <c r="B28" s="137"/>
      <c r="C28" s="137"/>
      <c r="D28" s="137"/>
      <c r="E28" s="138"/>
      <c r="F28" s="120" t="s">
        <v>167</v>
      </c>
      <c r="G28" s="121"/>
      <c r="H28" s="121"/>
      <c r="I28" s="121"/>
      <c r="J28" s="122"/>
      <c r="K28" s="33">
        <v>8.1</v>
      </c>
      <c r="L28" s="33"/>
    </row>
    <row r="29" spans="1:12" ht="15" customHeight="1" thickTop="1" thickBot="1" x14ac:dyDescent="0.35">
      <c r="A29" s="137"/>
      <c r="B29" s="137"/>
      <c r="C29" s="137"/>
      <c r="D29" s="137"/>
      <c r="E29" s="138"/>
      <c r="F29" s="123" t="s">
        <v>143</v>
      </c>
      <c r="G29" s="124"/>
      <c r="H29" s="124"/>
      <c r="I29" s="124"/>
      <c r="J29" s="125"/>
      <c r="K29" s="33"/>
      <c r="L29" s="33"/>
    </row>
    <row r="30" spans="1:12" ht="15" customHeight="1" thickTop="1" thickBot="1" x14ac:dyDescent="0.35">
      <c r="A30" s="137"/>
      <c r="B30" s="137"/>
      <c r="C30" s="137"/>
      <c r="D30" s="137"/>
      <c r="E30" s="138"/>
      <c r="F30" s="126" t="s">
        <v>134</v>
      </c>
      <c r="G30" s="127"/>
      <c r="H30" s="127"/>
      <c r="I30" s="127"/>
      <c r="J30" s="128"/>
      <c r="K30" s="94">
        <v>8.4</v>
      </c>
      <c r="L30" s="94" t="s">
        <v>127</v>
      </c>
    </row>
    <row r="31" spans="1:12" ht="15" customHeight="1" thickTop="1" thickBot="1" x14ac:dyDescent="0.35">
      <c r="A31" s="137"/>
      <c r="B31" s="137"/>
      <c r="C31" s="137"/>
      <c r="D31" s="137"/>
      <c r="E31" s="138"/>
      <c r="F31" s="126" t="s">
        <v>135</v>
      </c>
      <c r="G31" s="127"/>
      <c r="H31" s="127"/>
      <c r="I31" s="127"/>
      <c r="J31" s="128"/>
      <c r="K31" s="94">
        <v>8.5</v>
      </c>
      <c r="L31" s="94" t="s">
        <v>127</v>
      </c>
    </row>
    <row r="32" spans="1:12" ht="15" customHeight="1" thickTop="1" thickBot="1" x14ac:dyDescent="0.35">
      <c r="A32" s="137"/>
      <c r="B32" s="137"/>
      <c r="C32" s="137"/>
      <c r="D32" s="137"/>
      <c r="E32" s="138"/>
      <c r="F32" s="126" t="s">
        <v>137</v>
      </c>
      <c r="G32" s="127"/>
      <c r="H32" s="127"/>
      <c r="I32" s="127"/>
      <c r="J32" s="128"/>
      <c r="K32" s="94">
        <v>8.4</v>
      </c>
      <c r="L32" s="34"/>
    </row>
    <row r="33" spans="1:12" ht="15" customHeight="1" thickTop="1" thickBot="1" x14ac:dyDescent="0.35">
      <c r="A33" s="137"/>
      <c r="B33" s="137"/>
      <c r="C33" s="137"/>
      <c r="D33" s="137"/>
      <c r="E33" s="138"/>
      <c r="F33" s="120" t="s">
        <v>136</v>
      </c>
      <c r="G33" s="121"/>
      <c r="H33" s="121"/>
      <c r="I33" s="121"/>
      <c r="J33" s="122"/>
      <c r="K33" s="34" t="s">
        <v>158</v>
      </c>
      <c r="L33" s="34"/>
    </row>
    <row r="34" spans="1:12" ht="15" customHeight="1" thickTop="1" thickBot="1" x14ac:dyDescent="0.35">
      <c r="A34" s="137"/>
      <c r="B34" s="137"/>
      <c r="C34" s="137"/>
      <c r="D34" s="137"/>
      <c r="E34" s="138"/>
      <c r="F34" s="120" t="s">
        <v>138</v>
      </c>
      <c r="G34" s="121"/>
      <c r="H34" s="121"/>
      <c r="I34" s="121"/>
      <c r="J34" s="122"/>
      <c r="K34" s="34">
        <v>7.5</v>
      </c>
      <c r="L34" s="34"/>
    </row>
    <row r="35" spans="1:12" ht="15" thickTop="1" thickBot="1" x14ac:dyDescent="0.35">
      <c r="A35" s="137"/>
      <c r="B35" s="137"/>
      <c r="C35" s="137"/>
      <c r="D35" s="137"/>
      <c r="E35" s="138"/>
      <c r="F35" s="129" t="s">
        <v>144</v>
      </c>
      <c r="G35" s="127"/>
      <c r="H35" s="127"/>
      <c r="I35" s="127"/>
      <c r="J35" s="128"/>
      <c r="K35" s="94">
        <v>8.5</v>
      </c>
      <c r="L35" s="34"/>
    </row>
    <row r="36" spans="1:12" ht="15" thickTop="1" thickBot="1" x14ac:dyDescent="0.35">
      <c r="A36" s="137"/>
      <c r="B36" s="137"/>
      <c r="C36" s="137"/>
      <c r="D36" s="137"/>
      <c r="E36" s="138"/>
      <c r="F36" s="130" t="s">
        <v>145</v>
      </c>
      <c r="G36" s="131"/>
      <c r="H36" s="131"/>
      <c r="I36" s="131"/>
      <c r="J36" s="132"/>
      <c r="K36" s="34">
        <v>8</v>
      </c>
      <c r="L36" s="34"/>
    </row>
    <row r="37" spans="1:12" ht="15" thickTop="1" thickBot="1" x14ac:dyDescent="0.35">
      <c r="A37" s="137"/>
      <c r="B37" s="137"/>
      <c r="C37" s="137"/>
      <c r="D37" s="137"/>
      <c r="E37" s="138"/>
      <c r="F37" s="126" t="s">
        <v>146</v>
      </c>
      <c r="G37" s="127"/>
      <c r="H37" s="127"/>
      <c r="I37" s="127"/>
      <c r="J37" s="128"/>
      <c r="K37" s="94">
        <v>8.1</v>
      </c>
      <c r="L37" s="34"/>
    </row>
    <row r="38" spans="1:12" ht="15" thickTop="1" thickBot="1" x14ac:dyDescent="0.35">
      <c r="A38" s="137"/>
      <c r="B38" s="137"/>
      <c r="C38" s="137"/>
      <c r="D38" s="137"/>
      <c r="E38" s="138"/>
      <c r="F38" s="120" t="s">
        <v>147</v>
      </c>
      <c r="G38" s="121"/>
      <c r="H38" s="121"/>
      <c r="I38" s="121"/>
      <c r="J38" s="122"/>
      <c r="K38" s="34"/>
      <c r="L38" s="34"/>
    </row>
    <row r="39" spans="1:12" ht="15" thickTop="1" thickBot="1" x14ac:dyDescent="0.35">
      <c r="A39" s="137"/>
      <c r="B39" s="137"/>
      <c r="C39" s="137"/>
      <c r="D39" s="137"/>
      <c r="E39" s="138"/>
      <c r="F39" s="123" t="s">
        <v>148</v>
      </c>
      <c r="G39" s="124"/>
      <c r="H39" s="124"/>
      <c r="I39" s="124"/>
      <c r="J39" s="125"/>
      <c r="K39" s="34"/>
      <c r="L39" s="34"/>
    </row>
    <row r="40" spans="1:12" ht="15" thickTop="1" thickBot="1" x14ac:dyDescent="0.35">
      <c r="A40" s="137"/>
      <c r="B40" s="137"/>
      <c r="C40" s="137"/>
      <c r="D40" s="137"/>
      <c r="E40" s="138"/>
      <c r="F40" s="120" t="s">
        <v>150</v>
      </c>
      <c r="G40" s="121"/>
      <c r="H40" s="121"/>
      <c r="I40" s="121"/>
      <c r="J40" s="122"/>
      <c r="K40" s="34">
        <v>8.4</v>
      </c>
      <c r="L40" s="34"/>
    </row>
    <row r="41" spans="1:12" ht="15" thickTop="1" thickBot="1" x14ac:dyDescent="0.35">
      <c r="A41" s="137"/>
      <c r="B41" s="137"/>
      <c r="C41" s="137"/>
      <c r="D41" s="137"/>
      <c r="E41" s="138"/>
      <c r="F41" s="120" t="s">
        <v>149</v>
      </c>
      <c r="G41" s="121"/>
      <c r="H41" s="121"/>
      <c r="I41" s="121"/>
      <c r="J41" s="122"/>
      <c r="K41" s="34">
        <v>7.6</v>
      </c>
      <c r="L41" s="34"/>
    </row>
    <row r="42" spans="1:12" ht="15" thickTop="1" thickBot="1" x14ac:dyDescent="0.35">
      <c r="A42" s="137"/>
      <c r="B42" s="137"/>
      <c r="C42" s="137"/>
      <c r="D42" s="137"/>
      <c r="E42" s="138"/>
      <c r="F42" s="120" t="s">
        <v>151</v>
      </c>
      <c r="G42" s="121"/>
      <c r="H42" s="121"/>
      <c r="I42" s="121"/>
      <c r="J42" s="122"/>
      <c r="K42" s="34">
        <v>9.1</v>
      </c>
      <c r="L42" s="34"/>
    </row>
    <row r="43" spans="1:12" ht="15" thickTop="1" thickBot="1" x14ac:dyDescent="0.35">
      <c r="A43" s="137"/>
      <c r="B43" s="137"/>
      <c r="C43" s="137"/>
      <c r="D43" s="137"/>
      <c r="E43" s="138"/>
      <c r="F43" s="120" t="s">
        <v>152</v>
      </c>
      <c r="G43" s="121"/>
      <c r="H43" s="121"/>
      <c r="I43" s="121"/>
      <c r="J43" s="122"/>
      <c r="K43" s="34">
        <v>8.4</v>
      </c>
      <c r="L43" s="34"/>
    </row>
    <row r="44" spans="1:12" ht="15" thickTop="1" thickBot="1" x14ac:dyDescent="0.35">
      <c r="A44" s="137"/>
      <c r="B44" s="137"/>
      <c r="C44" s="137"/>
      <c r="D44" s="137"/>
      <c r="E44" s="138"/>
      <c r="F44" s="120" t="s">
        <v>153</v>
      </c>
      <c r="G44" s="121"/>
      <c r="H44" s="121"/>
      <c r="I44" s="121"/>
      <c r="J44" s="122"/>
      <c r="K44" s="34">
        <v>8.5</v>
      </c>
      <c r="L44" s="34"/>
    </row>
    <row r="45" spans="1:12" ht="15" thickTop="1" thickBot="1" x14ac:dyDescent="0.35">
      <c r="A45" s="137"/>
      <c r="B45" s="137"/>
      <c r="C45" s="137"/>
      <c r="D45" s="137"/>
      <c r="E45" s="138"/>
      <c r="F45" s="120"/>
      <c r="G45" s="121"/>
      <c r="H45" s="121"/>
      <c r="I45" s="121"/>
      <c r="J45" s="122"/>
      <c r="K45" s="34"/>
      <c r="L45" s="34"/>
    </row>
    <row r="46" spans="1:12" ht="15" thickTop="1" thickBot="1" x14ac:dyDescent="0.35">
      <c r="A46" s="137"/>
      <c r="B46" s="137"/>
      <c r="C46" s="137"/>
      <c r="D46" s="137"/>
      <c r="E46" s="138"/>
      <c r="F46" s="120"/>
      <c r="G46" s="121"/>
      <c r="H46" s="121"/>
      <c r="I46" s="121"/>
      <c r="J46" s="122"/>
      <c r="K46" s="34"/>
      <c r="L46" s="34"/>
    </row>
    <row r="47" spans="1:12" ht="15" thickTop="1" thickBot="1" x14ac:dyDescent="0.35">
      <c r="A47" s="137"/>
      <c r="B47" s="137"/>
      <c r="C47" s="137"/>
      <c r="D47" s="137"/>
      <c r="E47" s="138"/>
      <c r="F47" s="120"/>
      <c r="G47" s="121"/>
      <c r="H47" s="121"/>
      <c r="I47" s="121"/>
      <c r="J47" s="122"/>
      <c r="K47" s="34"/>
      <c r="L47" s="34"/>
    </row>
    <row r="48" spans="1:12" ht="15" thickTop="1" thickBot="1" x14ac:dyDescent="0.35">
      <c r="A48" s="137"/>
      <c r="B48" s="137"/>
      <c r="C48" s="137"/>
      <c r="D48" s="137"/>
      <c r="E48" s="138"/>
      <c r="F48" s="120"/>
      <c r="G48" s="121"/>
      <c r="H48" s="121"/>
      <c r="I48" s="121"/>
      <c r="J48" s="122"/>
      <c r="K48" s="34"/>
      <c r="L48" s="34"/>
    </row>
    <row r="49" spans="1:12" ht="15" thickTop="1" thickBot="1" x14ac:dyDescent="0.35">
      <c r="A49" s="137"/>
      <c r="B49" s="137"/>
      <c r="C49" s="137"/>
      <c r="D49" s="137"/>
      <c r="E49" s="138"/>
      <c r="F49" s="120"/>
      <c r="G49" s="121"/>
      <c r="H49" s="121"/>
      <c r="I49" s="121"/>
      <c r="J49" s="122"/>
      <c r="K49" s="34"/>
      <c r="L49" s="34"/>
    </row>
    <row r="50" spans="1:12" ht="15" thickTop="1" thickBot="1" x14ac:dyDescent="0.35">
      <c r="A50" s="137"/>
      <c r="B50" s="137"/>
      <c r="C50" s="137"/>
      <c r="D50" s="137"/>
      <c r="E50" s="138"/>
      <c r="F50" s="120"/>
      <c r="G50" s="121"/>
      <c r="H50" s="121"/>
      <c r="I50" s="121"/>
      <c r="J50" s="122"/>
      <c r="K50" s="34"/>
      <c r="L50" s="34"/>
    </row>
    <row r="51" spans="1:12" ht="15" thickTop="1" thickBot="1" x14ac:dyDescent="0.35">
      <c r="A51" s="137"/>
      <c r="B51" s="137"/>
      <c r="C51" s="137"/>
      <c r="D51" s="137"/>
      <c r="E51" s="138"/>
      <c r="F51" s="120"/>
      <c r="G51" s="121"/>
      <c r="H51" s="121"/>
      <c r="I51" s="121"/>
      <c r="J51" s="122"/>
      <c r="K51" s="34"/>
      <c r="L51" s="34"/>
    </row>
    <row r="52" spans="1:12" ht="15" thickTop="1" thickBot="1" x14ac:dyDescent="0.35">
      <c r="A52" s="137"/>
      <c r="B52" s="137"/>
      <c r="C52" s="137"/>
      <c r="D52" s="137"/>
      <c r="E52" s="138"/>
      <c r="F52" s="120"/>
      <c r="G52" s="121"/>
      <c r="H52" s="121"/>
      <c r="I52" s="121"/>
      <c r="J52" s="122"/>
      <c r="K52" s="34"/>
      <c r="L52" s="34"/>
    </row>
    <row r="53" spans="1:12" ht="15" thickTop="1" thickBot="1" x14ac:dyDescent="0.35">
      <c r="A53" s="137"/>
      <c r="B53" s="137"/>
      <c r="C53" s="137"/>
      <c r="D53" s="137"/>
      <c r="E53" s="138"/>
      <c r="F53" s="120"/>
      <c r="G53" s="121"/>
      <c r="H53" s="121"/>
      <c r="I53" s="121"/>
      <c r="J53" s="122"/>
      <c r="K53" s="34"/>
      <c r="L53" s="34"/>
    </row>
    <row r="54" spans="1:12" ht="15" thickTop="1" thickBot="1" x14ac:dyDescent="0.35">
      <c r="A54" s="137"/>
      <c r="B54" s="137"/>
      <c r="C54" s="137"/>
      <c r="D54" s="137"/>
      <c r="E54" s="138"/>
      <c r="F54" s="120"/>
      <c r="G54" s="121"/>
      <c r="H54" s="121"/>
      <c r="I54" s="121"/>
      <c r="J54" s="122"/>
      <c r="K54" s="34"/>
      <c r="L54" s="34"/>
    </row>
    <row r="55" spans="1:12" ht="15" thickTop="1" thickBot="1" x14ac:dyDescent="0.35">
      <c r="A55" s="137"/>
      <c r="B55" s="137"/>
      <c r="C55" s="137"/>
      <c r="D55" s="137"/>
      <c r="E55" s="138"/>
      <c r="F55" s="120"/>
      <c r="G55" s="121"/>
      <c r="H55" s="121"/>
      <c r="I55" s="121"/>
      <c r="J55" s="122"/>
      <c r="K55" s="34"/>
      <c r="L55" s="34"/>
    </row>
    <row r="56" spans="1:12" ht="15" thickTop="1" thickBot="1" x14ac:dyDescent="0.35">
      <c r="A56" s="137"/>
      <c r="B56" s="137"/>
      <c r="C56" s="137"/>
      <c r="D56" s="137"/>
      <c r="E56" s="138"/>
      <c r="F56" s="120"/>
      <c r="G56" s="121"/>
      <c r="H56" s="121"/>
      <c r="I56" s="121"/>
      <c r="J56" s="122"/>
      <c r="K56" s="34"/>
      <c r="L56" s="34"/>
    </row>
    <row r="57" spans="1:12" ht="15" thickTop="1" thickBot="1" x14ac:dyDescent="0.35">
      <c r="A57" s="137"/>
      <c r="B57" s="137"/>
      <c r="C57" s="137"/>
      <c r="D57" s="137"/>
      <c r="E57" s="138"/>
      <c r="F57" s="120"/>
      <c r="G57" s="121"/>
      <c r="H57" s="121"/>
      <c r="I57" s="121"/>
      <c r="J57" s="122"/>
      <c r="K57" s="34"/>
      <c r="L57" s="34"/>
    </row>
    <row r="58" spans="1:12" ht="15" thickTop="1" thickBot="1" x14ac:dyDescent="0.35">
      <c r="A58" s="137"/>
      <c r="B58" s="137"/>
      <c r="C58" s="137"/>
      <c r="D58" s="137"/>
      <c r="E58" s="138"/>
      <c r="F58" s="120"/>
      <c r="G58" s="121"/>
      <c r="H58" s="121"/>
      <c r="I58" s="121"/>
      <c r="J58" s="122"/>
      <c r="K58" s="34"/>
      <c r="L58" s="34"/>
    </row>
    <row r="59" spans="1:12" ht="15" thickTop="1" thickBot="1" x14ac:dyDescent="0.35">
      <c r="A59" s="137"/>
      <c r="B59" s="137"/>
      <c r="C59" s="137"/>
      <c r="D59" s="137"/>
      <c r="E59" s="138"/>
      <c r="F59" s="120"/>
      <c r="G59" s="121"/>
      <c r="H59" s="121"/>
      <c r="I59" s="121"/>
      <c r="J59" s="122"/>
      <c r="K59" s="34"/>
      <c r="L59" s="34"/>
    </row>
    <row r="60" spans="1:12" ht="15" thickTop="1" thickBot="1" x14ac:dyDescent="0.35">
      <c r="A60" s="137"/>
      <c r="B60" s="137"/>
      <c r="C60" s="137"/>
      <c r="D60" s="137"/>
      <c r="E60" s="138"/>
      <c r="F60" s="120"/>
      <c r="G60" s="121"/>
      <c r="H60" s="121"/>
      <c r="I60" s="121"/>
      <c r="J60" s="122"/>
      <c r="K60" s="34"/>
      <c r="L60" s="34"/>
    </row>
    <row r="61" spans="1:12" ht="15" thickTop="1" thickBot="1" x14ac:dyDescent="0.35">
      <c r="A61" s="137"/>
      <c r="B61" s="137"/>
      <c r="C61" s="137"/>
      <c r="D61" s="137"/>
      <c r="E61" s="138"/>
      <c r="F61" s="120"/>
      <c r="G61" s="121"/>
      <c r="H61" s="121"/>
      <c r="I61" s="121"/>
      <c r="J61" s="122"/>
      <c r="K61" s="34"/>
      <c r="L61" s="34"/>
    </row>
    <row r="62" spans="1:12" ht="15" thickTop="1" thickBot="1" x14ac:dyDescent="0.35">
      <c r="A62" s="137"/>
      <c r="B62" s="137"/>
      <c r="C62" s="137"/>
      <c r="D62" s="137"/>
      <c r="E62" s="138"/>
      <c r="F62" s="120"/>
      <c r="G62" s="121"/>
      <c r="H62" s="121"/>
      <c r="I62" s="121"/>
      <c r="J62" s="122"/>
      <c r="K62" s="34"/>
      <c r="L62" s="34"/>
    </row>
    <row r="63" spans="1:12" ht="15" thickTop="1" thickBot="1" x14ac:dyDescent="0.35">
      <c r="A63" s="137"/>
      <c r="B63" s="137"/>
      <c r="C63" s="137"/>
      <c r="D63" s="137"/>
      <c r="E63" s="138"/>
      <c r="F63" s="120"/>
      <c r="G63" s="121"/>
      <c r="H63" s="121"/>
      <c r="I63" s="121"/>
      <c r="J63" s="122"/>
      <c r="K63" s="34"/>
      <c r="L63" s="34"/>
    </row>
    <row r="64" spans="1:12" ht="15" thickTop="1" thickBot="1" x14ac:dyDescent="0.35">
      <c r="A64" s="137"/>
      <c r="B64" s="137"/>
      <c r="C64" s="137"/>
      <c r="D64" s="137"/>
      <c r="E64" s="138"/>
      <c r="F64" s="120"/>
      <c r="G64" s="121"/>
      <c r="H64" s="121"/>
      <c r="I64" s="121"/>
      <c r="J64" s="122"/>
      <c r="K64" s="34"/>
      <c r="L64" s="34"/>
    </row>
    <row r="65" spans="1:12" ht="15" thickTop="1" thickBot="1" x14ac:dyDescent="0.35">
      <c r="A65" s="137"/>
      <c r="B65" s="137"/>
      <c r="C65" s="137"/>
      <c r="D65" s="137"/>
      <c r="E65" s="138"/>
      <c r="F65" s="120"/>
      <c r="G65" s="121"/>
      <c r="H65" s="121"/>
      <c r="I65" s="121"/>
      <c r="J65" s="122"/>
      <c r="K65" s="34"/>
      <c r="L65" s="34"/>
    </row>
    <row r="66" spans="1:12" ht="15" thickTop="1" thickBot="1" x14ac:dyDescent="0.35">
      <c r="A66" s="137"/>
      <c r="B66" s="137"/>
      <c r="C66" s="137"/>
      <c r="D66" s="137"/>
      <c r="E66" s="138"/>
      <c r="F66" s="120"/>
      <c r="G66" s="121"/>
      <c r="H66" s="121"/>
      <c r="I66" s="121"/>
      <c r="J66" s="122"/>
      <c r="K66" s="34"/>
      <c r="L66" s="34"/>
    </row>
    <row r="67" spans="1:12" ht="15" thickTop="1" thickBot="1" x14ac:dyDescent="0.35">
      <c r="A67" s="137"/>
      <c r="B67" s="137"/>
      <c r="C67" s="137"/>
      <c r="D67" s="137"/>
      <c r="E67" s="138"/>
      <c r="F67" s="120"/>
      <c r="G67" s="121"/>
      <c r="H67" s="121"/>
      <c r="I67" s="121"/>
      <c r="J67" s="122"/>
      <c r="K67" s="34"/>
      <c r="L67" s="34"/>
    </row>
    <row r="68" spans="1:12" ht="15" thickTop="1" thickBot="1" x14ac:dyDescent="0.35">
      <c r="A68" s="137"/>
      <c r="B68" s="137"/>
      <c r="C68" s="137"/>
      <c r="D68" s="137"/>
      <c r="E68" s="138"/>
      <c r="F68" s="120"/>
      <c r="G68" s="121"/>
      <c r="H68" s="121"/>
      <c r="I68" s="121"/>
      <c r="J68" s="122"/>
      <c r="K68" s="34"/>
      <c r="L68" s="34"/>
    </row>
    <row r="69" spans="1:12" ht="15" thickTop="1" thickBot="1" x14ac:dyDescent="0.35">
      <c r="A69" s="137"/>
      <c r="B69" s="137"/>
      <c r="C69" s="137"/>
      <c r="D69" s="137"/>
      <c r="E69" s="138"/>
      <c r="F69" s="120"/>
      <c r="G69" s="121"/>
      <c r="H69" s="121"/>
      <c r="I69" s="121"/>
      <c r="J69" s="122"/>
      <c r="K69" s="34"/>
      <c r="L69" s="34"/>
    </row>
    <row r="70" spans="1:12" ht="15" thickTop="1" thickBot="1" x14ac:dyDescent="0.35">
      <c r="A70" s="137"/>
      <c r="B70" s="137"/>
      <c r="C70" s="137"/>
      <c r="D70" s="137"/>
      <c r="E70" s="138"/>
      <c r="F70" s="120"/>
      <c r="G70" s="121"/>
      <c r="H70" s="121"/>
      <c r="I70" s="121"/>
      <c r="J70" s="122"/>
      <c r="K70" s="34"/>
      <c r="L70" s="34"/>
    </row>
    <row r="71" spans="1:12" ht="15" thickTop="1" thickBot="1" x14ac:dyDescent="0.35">
      <c r="A71" s="137"/>
      <c r="B71" s="137"/>
      <c r="C71" s="137"/>
      <c r="D71" s="137"/>
      <c r="E71" s="138"/>
      <c r="F71" s="120"/>
      <c r="G71" s="121"/>
      <c r="H71" s="121"/>
      <c r="I71" s="121"/>
      <c r="J71" s="122"/>
      <c r="K71" s="34"/>
      <c r="L71" s="34"/>
    </row>
    <row r="72" spans="1:12" ht="15" thickTop="1" thickBot="1" x14ac:dyDescent="0.35">
      <c r="A72" s="137"/>
      <c r="B72" s="137"/>
      <c r="C72" s="137"/>
      <c r="D72" s="137"/>
      <c r="E72" s="138"/>
      <c r="F72" s="120"/>
      <c r="G72" s="121"/>
      <c r="H72" s="121"/>
      <c r="I72" s="121"/>
      <c r="J72" s="122"/>
      <c r="K72" s="34"/>
      <c r="L72" s="34"/>
    </row>
    <row r="73" spans="1:12" ht="15" thickTop="1" thickBot="1" x14ac:dyDescent="0.35">
      <c r="A73" s="137"/>
      <c r="B73" s="137"/>
      <c r="C73" s="137"/>
      <c r="D73" s="137"/>
      <c r="E73" s="138"/>
      <c r="F73" s="120"/>
      <c r="G73" s="121"/>
      <c r="H73" s="121"/>
      <c r="I73" s="121"/>
      <c r="J73" s="122"/>
      <c r="K73" s="34"/>
      <c r="L73" s="34"/>
    </row>
    <row r="74" spans="1:12" ht="15" thickTop="1" thickBot="1" x14ac:dyDescent="0.35">
      <c r="A74" s="137"/>
      <c r="B74" s="137"/>
      <c r="C74" s="137"/>
      <c r="D74" s="137"/>
      <c r="E74" s="138"/>
      <c r="F74" s="120"/>
      <c r="G74" s="121"/>
      <c r="H74" s="121"/>
      <c r="I74" s="121"/>
      <c r="J74" s="122"/>
      <c r="K74" s="34"/>
      <c r="L74" s="34"/>
    </row>
    <row r="75" spans="1:12" ht="15" thickTop="1" thickBot="1" x14ac:dyDescent="0.35">
      <c r="A75" s="137"/>
      <c r="B75" s="137"/>
      <c r="C75" s="137"/>
      <c r="D75" s="137"/>
      <c r="E75" s="138"/>
      <c r="F75" s="120"/>
      <c r="G75" s="121"/>
      <c r="H75" s="121"/>
      <c r="I75" s="121"/>
      <c r="J75" s="122"/>
      <c r="K75" s="34"/>
      <c r="L75" s="34"/>
    </row>
    <row r="76" spans="1:12" ht="15" thickTop="1" thickBot="1" x14ac:dyDescent="0.35">
      <c r="A76" s="137"/>
      <c r="B76" s="137"/>
      <c r="C76" s="137"/>
      <c r="D76" s="137"/>
      <c r="E76" s="138"/>
      <c r="F76" s="120"/>
      <c r="G76" s="121"/>
      <c r="H76" s="121"/>
      <c r="I76" s="121"/>
      <c r="J76" s="122"/>
      <c r="K76" s="34"/>
      <c r="L76" s="34"/>
    </row>
    <row r="77" spans="1:12" ht="15" thickTop="1" thickBot="1" x14ac:dyDescent="0.35">
      <c r="A77" s="137"/>
      <c r="B77" s="137"/>
      <c r="C77" s="137"/>
      <c r="D77" s="137"/>
      <c r="E77" s="138"/>
      <c r="F77" s="120"/>
      <c r="G77" s="121"/>
      <c r="H77" s="121"/>
      <c r="I77" s="121"/>
      <c r="J77" s="122"/>
      <c r="K77" s="34"/>
      <c r="L77" s="34"/>
    </row>
    <row r="78" spans="1:12" ht="15" thickTop="1" thickBot="1" x14ac:dyDescent="0.35">
      <c r="A78" s="137"/>
      <c r="B78" s="137"/>
      <c r="C78" s="137"/>
      <c r="D78" s="137"/>
      <c r="E78" s="138"/>
      <c r="F78" s="120"/>
      <c r="G78" s="121"/>
      <c r="H78" s="121"/>
      <c r="I78" s="121"/>
      <c r="J78" s="122"/>
      <c r="K78" s="34"/>
      <c r="L78" s="34"/>
    </row>
    <row r="79" spans="1:12" ht="15" thickTop="1" thickBot="1" x14ac:dyDescent="0.35">
      <c r="A79" s="137"/>
      <c r="B79" s="137"/>
      <c r="C79" s="137"/>
      <c r="D79" s="137"/>
      <c r="E79" s="138"/>
      <c r="F79" s="120"/>
      <c r="G79" s="121"/>
      <c r="H79" s="121"/>
      <c r="I79" s="121"/>
      <c r="J79" s="122"/>
      <c r="K79" s="34"/>
      <c r="L79" s="34"/>
    </row>
    <row r="80" spans="1:12" ht="15" thickTop="1" thickBot="1" x14ac:dyDescent="0.35">
      <c r="A80" s="137"/>
      <c r="B80" s="137"/>
      <c r="C80" s="137"/>
      <c r="D80" s="137"/>
      <c r="E80" s="138"/>
      <c r="F80" s="120"/>
      <c r="G80" s="121"/>
      <c r="H80" s="121"/>
      <c r="I80" s="121"/>
      <c r="J80" s="122"/>
      <c r="K80" s="34"/>
      <c r="L80" s="34"/>
    </row>
    <row r="81" spans="1:12" ht="15" thickTop="1" thickBot="1" x14ac:dyDescent="0.35">
      <c r="A81" s="137"/>
      <c r="B81" s="137"/>
      <c r="C81" s="137"/>
      <c r="D81" s="137"/>
      <c r="E81" s="138"/>
      <c r="F81" s="120"/>
      <c r="G81" s="121"/>
      <c r="H81" s="121"/>
      <c r="I81" s="121"/>
      <c r="J81" s="122"/>
      <c r="K81" s="34"/>
      <c r="L81" s="34"/>
    </row>
    <row r="82" spans="1:12" ht="15" thickTop="1" thickBot="1" x14ac:dyDescent="0.35">
      <c r="A82" s="137"/>
      <c r="B82" s="137"/>
      <c r="C82" s="137"/>
      <c r="D82" s="137"/>
      <c r="E82" s="138"/>
      <c r="F82" s="120"/>
      <c r="G82" s="121"/>
      <c r="H82" s="121"/>
      <c r="I82" s="121"/>
      <c r="J82" s="122"/>
      <c r="K82" s="34"/>
      <c r="L82" s="34"/>
    </row>
    <row r="83" spans="1:12" ht="15" thickTop="1" thickBot="1" x14ac:dyDescent="0.35">
      <c r="A83" s="137"/>
      <c r="B83" s="137"/>
      <c r="C83" s="137"/>
      <c r="D83" s="137"/>
      <c r="E83" s="138"/>
      <c r="F83" s="120"/>
      <c r="G83" s="121"/>
      <c r="H83" s="121"/>
      <c r="I83" s="121"/>
      <c r="J83" s="122"/>
      <c r="K83" s="34"/>
      <c r="L83" s="34"/>
    </row>
    <row r="84" spans="1:12" ht="15" thickTop="1" thickBot="1" x14ac:dyDescent="0.35">
      <c r="A84" s="137"/>
      <c r="B84" s="137"/>
      <c r="C84" s="137"/>
      <c r="D84" s="137"/>
      <c r="E84" s="138"/>
      <c r="F84" s="120"/>
      <c r="G84" s="121"/>
      <c r="H84" s="121"/>
      <c r="I84" s="121"/>
      <c r="J84" s="122"/>
      <c r="K84" s="34"/>
      <c r="L84" s="34"/>
    </row>
    <row r="85" spans="1:12" ht="15" thickTop="1" thickBot="1" x14ac:dyDescent="0.35">
      <c r="A85" s="137"/>
      <c r="B85" s="137"/>
      <c r="C85" s="137"/>
      <c r="D85" s="137"/>
      <c r="E85" s="138"/>
      <c r="F85" s="120"/>
      <c r="G85" s="121"/>
      <c r="H85" s="121"/>
      <c r="I85" s="121"/>
      <c r="J85" s="122"/>
      <c r="K85" s="34"/>
      <c r="L85" s="34"/>
    </row>
    <row r="86" spans="1:12" ht="15" thickTop="1" thickBot="1" x14ac:dyDescent="0.35">
      <c r="A86" s="137"/>
      <c r="B86" s="137"/>
      <c r="C86" s="137"/>
      <c r="D86" s="137"/>
      <c r="E86" s="138"/>
      <c r="F86" s="120"/>
      <c r="G86" s="121"/>
      <c r="H86" s="121"/>
      <c r="I86" s="121"/>
      <c r="J86" s="122"/>
      <c r="K86" s="34"/>
      <c r="L86" s="34"/>
    </row>
    <row r="87" spans="1:12" ht="15" thickTop="1" thickBot="1" x14ac:dyDescent="0.35">
      <c r="A87" s="137"/>
      <c r="B87" s="137"/>
      <c r="C87" s="137"/>
      <c r="D87" s="137"/>
      <c r="E87" s="138"/>
      <c r="F87" s="120"/>
      <c r="G87" s="121"/>
      <c r="H87" s="121"/>
      <c r="I87" s="121"/>
      <c r="J87" s="122"/>
      <c r="K87" s="34"/>
      <c r="L87" s="34"/>
    </row>
    <row r="88" spans="1:12" ht="15" thickTop="1" thickBot="1" x14ac:dyDescent="0.35">
      <c r="A88" s="137"/>
      <c r="B88" s="137"/>
      <c r="C88" s="137"/>
      <c r="D88" s="137"/>
      <c r="E88" s="138"/>
      <c r="F88" s="120"/>
      <c r="G88" s="121"/>
      <c r="H88" s="121"/>
      <c r="I88" s="121"/>
      <c r="J88" s="122"/>
      <c r="K88" s="34"/>
      <c r="L88" s="34"/>
    </row>
    <row r="89" spans="1:12" ht="15" thickTop="1" thickBot="1" x14ac:dyDescent="0.35">
      <c r="A89" s="137"/>
      <c r="B89" s="137"/>
      <c r="C89" s="137"/>
      <c r="D89" s="137"/>
      <c r="E89" s="138"/>
      <c r="F89" s="120"/>
      <c r="G89" s="121"/>
      <c r="H89" s="121"/>
      <c r="I89" s="121"/>
      <c r="J89" s="122"/>
      <c r="K89" s="34"/>
      <c r="L89" s="34"/>
    </row>
    <row r="90" spans="1:12" ht="15" thickTop="1" thickBot="1" x14ac:dyDescent="0.35">
      <c r="A90" s="137"/>
      <c r="B90" s="137"/>
      <c r="C90" s="137"/>
      <c r="D90" s="137"/>
      <c r="E90" s="138"/>
      <c r="F90" s="120"/>
      <c r="G90" s="121"/>
      <c r="H90" s="121"/>
      <c r="I90" s="121"/>
      <c r="J90" s="122"/>
      <c r="K90" s="34"/>
      <c r="L90" s="34"/>
    </row>
    <row r="91" spans="1:12" ht="15" thickTop="1" thickBot="1" x14ac:dyDescent="0.35">
      <c r="A91" s="137"/>
      <c r="B91" s="137"/>
      <c r="C91" s="137"/>
      <c r="D91" s="137"/>
      <c r="E91" s="138"/>
      <c r="F91" s="120"/>
      <c r="G91" s="121"/>
      <c r="H91" s="121"/>
      <c r="I91" s="121"/>
      <c r="J91" s="122"/>
      <c r="K91" s="34"/>
      <c r="L91" s="34"/>
    </row>
    <row r="92" spans="1:12" ht="15" thickTop="1" thickBot="1" x14ac:dyDescent="0.35">
      <c r="A92" s="137"/>
      <c r="B92" s="137"/>
      <c r="C92" s="137"/>
      <c r="D92" s="137"/>
      <c r="E92" s="138"/>
      <c r="F92" s="120"/>
      <c r="G92" s="121"/>
      <c r="H92" s="121"/>
      <c r="I92" s="121"/>
      <c r="J92" s="122"/>
      <c r="K92" s="34"/>
      <c r="L92" s="34"/>
    </row>
    <row r="93" spans="1:12" ht="15" thickTop="1" thickBot="1" x14ac:dyDescent="0.35">
      <c r="A93" s="137"/>
      <c r="B93" s="137"/>
      <c r="C93" s="137"/>
      <c r="D93" s="137"/>
      <c r="E93" s="138"/>
      <c r="F93" s="120"/>
      <c r="G93" s="121"/>
      <c r="H93" s="121"/>
      <c r="I93" s="121"/>
      <c r="J93" s="122"/>
      <c r="K93" s="34"/>
      <c r="L93" s="34"/>
    </row>
    <row r="94" spans="1:12" ht="15" thickTop="1" thickBot="1" x14ac:dyDescent="0.35">
      <c r="A94" s="137"/>
      <c r="B94" s="137"/>
      <c r="C94" s="137"/>
      <c r="D94" s="137"/>
      <c r="E94" s="138"/>
      <c r="F94" s="120"/>
      <c r="G94" s="121"/>
      <c r="H94" s="121"/>
      <c r="I94" s="121"/>
      <c r="J94" s="122"/>
      <c r="K94" s="34"/>
      <c r="L94" s="34"/>
    </row>
    <row r="95" spans="1:12" ht="15" thickTop="1" thickBot="1" x14ac:dyDescent="0.35">
      <c r="A95" s="137"/>
      <c r="B95" s="137"/>
      <c r="C95" s="137"/>
      <c r="D95" s="137"/>
      <c r="E95" s="138"/>
      <c r="F95" s="120"/>
      <c r="G95" s="121"/>
      <c r="H95" s="121"/>
      <c r="I95" s="121"/>
      <c r="J95" s="122"/>
      <c r="K95" s="34"/>
      <c r="L95" s="34"/>
    </row>
    <row r="96" spans="1:12" ht="15" thickTop="1" thickBot="1" x14ac:dyDescent="0.35">
      <c r="A96" s="137"/>
      <c r="B96" s="137"/>
      <c r="C96" s="137"/>
      <c r="D96" s="137"/>
      <c r="E96" s="138"/>
      <c r="F96" s="120"/>
      <c r="G96" s="121"/>
      <c r="H96" s="121"/>
      <c r="I96" s="121"/>
      <c r="J96" s="122"/>
      <c r="K96" s="34"/>
      <c r="L96" s="34"/>
    </row>
    <row r="97" spans="1:12" ht="15" thickTop="1" thickBot="1" x14ac:dyDescent="0.35">
      <c r="A97" s="137"/>
      <c r="B97" s="137"/>
      <c r="C97" s="137"/>
      <c r="D97" s="137"/>
      <c r="E97" s="138"/>
      <c r="F97" s="120"/>
      <c r="G97" s="121"/>
      <c r="H97" s="121"/>
      <c r="I97" s="121"/>
      <c r="J97" s="122"/>
      <c r="K97" s="34"/>
      <c r="L97" s="34"/>
    </row>
    <row r="98" spans="1:12" ht="15" thickTop="1" thickBot="1" x14ac:dyDescent="0.35">
      <c r="A98" s="137"/>
      <c r="B98" s="137"/>
      <c r="C98" s="137"/>
      <c r="D98" s="137"/>
      <c r="E98" s="138"/>
      <c r="F98" s="120"/>
      <c r="G98" s="121"/>
      <c r="H98" s="121"/>
      <c r="I98" s="121"/>
      <c r="J98" s="122"/>
      <c r="K98" s="34"/>
      <c r="L98" s="34"/>
    </row>
    <row r="99" spans="1:12" ht="15" thickTop="1" thickBot="1" x14ac:dyDescent="0.35">
      <c r="A99" s="137"/>
      <c r="B99" s="137"/>
      <c r="C99" s="137"/>
      <c r="D99" s="137"/>
      <c r="E99" s="138"/>
      <c r="F99" s="120"/>
      <c r="G99" s="121"/>
      <c r="H99" s="121"/>
      <c r="I99" s="121"/>
      <c r="J99" s="122"/>
      <c r="K99" s="34"/>
      <c r="L99" s="34"/>
    </row>
    <row r="100" spans="1:12" ht="15" thickTop="1" thickBot="1" x14ac:dyDescent="0.35">
      <c r="A100" s="137"/>
      <c r="B100" s="137"/>
      <c r="C100" s="137"/>
      <c r="D100" s="137"/>
      <c r="E100" s="138"/>
      <c r="F100" s="120"/>
      <c r="G100" s="121"/>
      <c r="H100" s="121"/>
      <c r="I100" s="121"/>
      <c r="J100" s="122"/>
      <c r="K100" s="34"/>
      <c r="L100" s="34"/>
    </row>
    <row r="101" spans="1:12" ht="15" thickTop="1" thickBot="1" x14ac:dyDescent="0.35">
      <c r="A101" s="137"/>
      <c r="B101" s="137"/>
      <c r="C101" s="137"/>
      <c r="D101" s="137"/>
      <c r="E101" s="138"/>
      <c r="F101" s="120"/>
      <c r="G101" s="121"/>
      <c r="H101" s="121"/>
      <c r="I101" s="121"/>
      <c r="J101" s="122"/>
      <c r="K101" s="34"/>
      <c r="L101" s="34"/>
    </row>
    <row r="102" spans="1:12" ht="15" thickTop="1" thickBot="1" x14ac:dyDescent="0.35">
      <c r="A102" s="137"/>
      <c r="B102" s="137"/>
      <c r="C102" s="137"/>
      <c r="D102" s="137"/>
      <c r="E102" s="138"/>
      <c r="F102" s="120"/>
      <c r="G102" s="121"/>
      <c r="H102" s="121"/>
      <c r="I102" s="121"/>
      <c r="J102" s="122"/>
      <c r="K102" s="34"/>
      <c r="L102" s="34"/>
    </row>
    <row r="103" spans="1:12" ht="15" thickTop="1" thickBot="1" x14ac:dyDescent="0.35">
      <c r="A103" s="137"/>
      <c r="B103" s="137"/>
      <c r="C103" s="137"/>
      <c r="D103" s="137"/>
      <c r="E103" s="138"/>
      <c r="F103" s="120"/>
      <c r="G103" s="121"/>
      <c r="H103" s="121"/>
      <c r="I103" s="121"/>
      <c r="J103" s="122"/>
      <c r="K103" s="34"/>
      <c r="L103" s="34"/>
    </row>
    <row r="104" spans="1:12" ht="15" thickTop="1" thickBot="1" x14ac:dyDescent="0.35">
      <c r="A104" s="137"/>
      <c r="B104" s="137"/>
      <c r="C104" s="137"/>
      <c r="D104" s="137"/>
      <c r="E104" s="138"/>
      <c r="F104" s="120"/>
      <c r="G104" s="121"/>
      <c r="H104" s="121"/>
      <c r="I104" s="121"/>
      <c r="J104" s="122"/>
      <c r="K104" s="34"/>
      <c r="L104" s="34"/>
    </row>
    <row r="105" spans="1:12" ht="15" thickTop="1" thickBot="1" x14ac:dyDescent="0.35">
      <c r="A105" s="137"/>
      <c r="B105" s="137"/>
      <c r="C105" s="137"/>
      <c r="D105" s="137"/>
      <c r="E105" s="138"/>
      <c r="F105" s="120"/>
      <c r="G105" s="121"/>
      <c r="H105" s="121"/>
      <c r="I105" s="121"/>
      <c r="J105" s="122"/>
      <c r="K105" s="34"/>
      <c r="L105" s="34"/>
    </row>
    <row r="106" spans="1:12" ht="15" thickTop="1" thickBot="1" x14ac:dyDescent="0.35">
      <c r="A106" s="137"/>
      <c r="B106" s="137"/>
      <c r="C106" s="137"/>
      <c r="D106" s="137"/>
      <c r="E106" s="138"/>
      <c r="F106" s="120"/>
      <c r="G106" s="121"/>
      <c r="H106" s="121"/>
      <c r="I106" s="121"/>
      <c r="J106" s="122"/>
      <c r="K106" s="34"/>
      <c r="L106" s="34"/>
    </row>
    <row r="107" spans="1:12" ht="15" thickTop="1" thickBot="1" x14ac:dyDescent="0.35">
      <c r="A107" s="137"/>
      <c r="B107" s="137"/>
      <c r="C107" s="137"/>
      <c r="D107" s="137"/>
      <c r="E107" s="138"/>
      <c r="F107" s="120"/>
      <c r="G107" s="121"/>
      <c r="H107" s="121"/>
      <c r="I107" s="121"/>
      <c r="J107" s="122"/>
      <c r="K107" s="34"/>
      <c r="L107" s="34"/>
    </row>
    <row r="108" spans="1:12" ht="15" thickTop="1" thickBot="1" x14ac:dyDescent="0.35">
      <c r="A108" s="137"/>
      <c r="B108" s="137"/>
      <c r="C108" s="137"/>
      <c r="D108" s="137"/>
      <c r="E108" s="138"/>
      <c r="F108" s="120"/>
      <c r="G108" s="121"/>
      <c r="H108" s="121"/>
      <c r="I108" s="121"/>
      <c r="J108" s="122"/>
      <c r="K108" s="34"/>
      <c r="L108" s="34"/>
    </row>
    <row r="109" spans="1:12" ht="15" thickTop="1" thickBot="1" x14ac:dyDescent="0.35">
      <c r="A109" s="137"/>
      <c r="B109" s="137"/>
      <c r="C109" s="137"/>
      <c r="D109" s="137"/>
      <c r="E109" s="138"/>
      <c r="F109" s="120"/>
      <c r="G109" s="121"/>
      <c r="H109" s="121"/>
      <c r="I109" s="121"/>
      <c r="J109" s="122"/>
      <c r="K109" s="34"/>
      <c r="L109" s="34"/>
    </row>
    <row r="110" spans="1:12" ht="15" thickTop="1" thickBot="1" x14ac:dyDescent="0.35">
      <c r="A110" s="137"/>
      <c r="B110" s="137"/>
      <c r="C110" s="137"/>
      <c r="D110" s="137"/>
      <c r="E110" s="138"/>
      <c r="F110" s="120"/>
      <c r="G110" s="121"/>
      <c r="H110" s="121"/>
      <c r="I110" s="121"/>
      <c r="J110" s="122"/>
      <c r="K110" s="34"/>
      <c r="L110" s="34"/>
    </row>
    <row r="111" spans="1:12" ht="15" thickTop="1" thickBot="1" x14ac:dyDescent="0.35">
      <c r="A111" s="137"/>
      <c r="B111" s="137"/>
      <c r="C111" s="137"/>
      <c r="D111" s="137"/>
      <c r="E111" s="138"/>
      <c r="F111" s="120"/>
      <c r="G111" s="121"/>
      <c r="H111" s="121"/>
      <c r="I111" s="121"/>
      <c r="J111" s="122"/>
      <c r="K111" s="34"/>
      <c r="L111" s="34"/>
    </row>
    <row r="112" spans="1:12" ht="15" thickTop="1" thickBot="1" x14ac:dyDescent="0.35">
      <c r="A112" s="137"/>
      <c r="B112" s="137"/>
      <c r="C112" s="137"/>
      <c r="D112" s="137"/>
      <c r="E112" s="138"/>
      <c r="F112" s="120"/>
      <c r="G112" s="121"/>
      <c r="H112" s="121"/>
      <c r="I112" s="121"/>
      <c r="J112" s="122"/>
      <c r="K112" s="34"/>
      <c r="L112" s="34"/>
    </row>
    <row r="113" spans="1:12" ht="15" thickTop="1" thickBot="1" x14ac:dyDescent="0.35">
      <c r="A113" s="137"/>
      <c r="B113" s="137"/>
      <c r="C113" s="137"/>
      <c r="D113" s="137"/>
      <c r="E113" s="138"/>
      <c r="F113" s="120"/>
      <c r="G113" s="121"/>
      <c r="H113" s="121"/>
      <c r="I113" s="121"/>
      <c r="J113" s="122"/>
      <c r="K113" s="34"/>
      <c r="L113" s="34"/>
    </row>
    <row r="114" spans="1:12" ht="15" thickTop="1" thickBot="1" x14ac:dyDescent="0.35">
      <c r="A114" s="137"/>
      <c r="B114" s="137"/>
      <c r="C114" s="137"/>
      <c r="D114" s="137"/>
      <c r="E114" s="138"/>
      <c r="F114" s="120"/>
      <c r="G114" s="121"/>
      <c r="H114" s="121"/>
      <c r="I114" s="121"/>
      <c r="J114" s="122"/>
      <c r="K114" s="34"/>
      <c r="L114" s="34"/>
    </row>
    <row r="115" spans="1:12" ht="15" thickTop="1" thickBot="1" x14ac:dyDescent="0.35">
      <c r="A115" s="137"/>
      <c r="B115" s="137"/>
      <c r="C115" s="137"/>
      <c r="D115" s="137"/>
      <c r="E115" s="138"/>
      <c r="F115" s="120"/>
      <c r="G115" s="121"/>
      <c r="H115" s="121"/>
      <c r="I115" s="121"/>
      <c r="J115" s="122"/>
      <c r="K115" s="34"/>
      <c r="L115" s="34"/>
    </row>
    <row r="116" spans="1:12" ht="15" thickTop="1" thickBot="1" x14ac:dyDescent="0.35">
      <c r="A116" s="137"/>
      <c r="B116" s="137"/>
      <c r="C116" s="137"/>
      <c r="D116" s="137"/>
      <c r="E116" s="138"/>
      <c r="F116" s="120"/>
      <c r="G116" s="121"/>
      <c r="H116" s="121"/>
      <c r="I116" s="121"/>
      <c r="J116" s="122"/>
      <c r="K116" s="34"/>
      <c r="L116" s="34"/>
    </row>
    <row r="117" spans="1:12" ht="15" thickTop="1" thickBot="1" x14ac:dyDescent="0.35">
      <c r="A117" s="137"/>
      <c r="B117" s="137"/>
      <c r="C117" s="137"/>
      <c r="D117" s="137"/>
      <c r="E117" s="138"/>
      <c r="F117" s="120"/>
      <c r="G117" s="121"/>
      <c r="H117" s="121"/>
      <c r="I117" s="121"/>
      <c r="J117" s="122"/>
      <c r="K117" s="34"/>
      <c r="L117" s="34"/>
    </row>
    <row r="118" spans="1:12" ht="15" thickTop="1" thickBot="1" x14ac:dyDescent="0.35">
      <c r="A118" s="137"/>
      <c r="B118" s="137"/>
      <c r="C118" s="137"/>
      <c r="D118" s="137"/>
      <c r="E118" s="138"/>
      <c r="F118" s="120"/>
      <c r="G118" s="121"/>
      <c r="H118" s="121"/>
      <c r="I118" s="121"/>
      <c r="J118" s="122"/>
      <c r="K118" s="34"/>
      <c r="L118" s="34"/>
    </row>
    <row r="119" spans="1:12" ht="15" thickTop="1" thickBot="1" x14ac:dyDescent="0.35">
      <c r="A119" s="137"/>
      <c r="B119" s="137"/>
      <c r="C119" s="137"/>
      <c r="D119" s="137"/>
      <c r="E119" s="138"/>
      <c r="F119" s="120"/>
      <c r="G119" s="121"/>
      <c r="H119" s="121"/>
      <c r="I119" s="121"/>
      <c r="J119" s="122"/>
      <c r="K119" s="34"/>
      <c r="L119" s="34"/>
    </row>
    <row r="120" spans="1:12" ht="15" thickTop="1" thickBot="1" x14ac:dyDescent="0.35">
      <c r="A120" s="137"/>
      <c r="B120" s="137"/>
      <c r="C120" s="137"/>
      <c r="D120" s="137"/>
      <c r="E120" s="138"/>
      <c r="F120" s="120"/>
      <c r="G120" s="121"/>
      <c r="H120" s="121"/>
      <c r="I120" s="121"/>
      <c r="J120" s="122"/>
      <c r="K120" s="34"/>
      <c r="L120" s="34"/>
    </row>
    <row r="121" spans="1:12" ht="15" thickTop="1" thickBot="1" x14ac:dyDescent="0.35">
      <c r="A121" s="137"/>
      <c r="B121" s="137"/>
      <c r="C121" s="137"/>
      <c r="D121" s="137"/>
      <c r="E121" s="138"/>
      <c r="F121" s="120"/>
      <c r="G121" s="121"/>
      <c r="H121" s="121"/>
      <c r="I121" s="121"/>
      <c r="J121" s="122"/>
      <c r="K121" s="34"/>
      <c r="L121" s="34"/>
    </row>
    <row r="122" spans="1:12" ht="15" thickTop="1" thickBot="1" x14ac:dyDescent="0.35">
      <c r="A122" s="137"/>
      <c r="B122" s="137"/>
      <c r="C122" s="137"/>
      <c r="D122" s="137"/>
      <c r="E122" s="138"/>
      <c r="F122" s="120"/>
      <c r="G122" s="121"/>
      <c r="H122" s="121"/>
      <c r="I122" s="121"/>
      <c r="J122" s="122"/>
      <c r="K122" s="34"/>
      <c r="L122" s="34"/>
    </row>
    <row r="123" spans="1:12" ht="15" thickTop="1" thickBot="1" x14ac:dyDescent="0.35">
      <c r="A123" s="137"/>
      <c r="B123" s="137"/>
      <c r="C123" s="137"/>
      <c r="D123" s="137"/>
      <c r="E123" s="138"/>
      <c r="F123" s="120"/>
      <c r="G123" s="121"/>
      <c r="H123" s="121"/>
      <c r="I123" s="121"/>
      <c r="J123" s="122"/>
      <c r="K123" s="34"/>
      <c r="L123" s="34"/>
    </row>
    <row r="124" spans="1:12" ht="15" thickTop="1" thickBot="1" x14ac:dyDescent="0.35">
      <c r="A124" s="137"/>
      <c r="B124" s="137"/>
      <c r="C124" s="137"/>
      <c r="D124" s="137"/>
      <c r="E124" s="138"/>
      <c r="F124" s="120"/>
      <c r="G124" s="121"/>
      <c r="H124" s="121"/>
      <c r="I124" s="121"/>
      <c r="J124" s="122"/>
      <c r="K124" s="34"/>
      <c r="L124" s="34"/>
    </row>
    <row r="125" spans="1:12" ht="15" thickTop="1" thickBot="1" x14ac:dyDescent="0.35">
      <c r="A125" s="137"/>
      <c r="B125" s="137"/>
      <c r="C125" s="137"/>
      <c r="D125" s="137"/>
      <c r="E125" s="138"/>
      <c r="F125" s="120"/>
      <c r="G125" s="121"/>
      <c r="H125" s="121"/>
      <c r="I125" s="121"/>
      <c r="J125" s="122"/>
      <c r="K125" s="34"/>
      <c r="L125" s="34"/>
    </row>
    <row r="126" spans="1:12" ht="15" thickTop="1" thickBot="1" x14ac:dyDescent="0.35">
      <c r="A126" s="137"/>
      <c r="B126" s="137"/>
      <c r="C126" s="137"/>
      <c r="D126" s="137"/>
      <c r="E126" s="138"/>
      <c r="F126" s="120"/>
      <c r="G126" s="121"/>
      <c r="H126" s="121"/>
      <c r="I126" s="121"/>
      <c r="J126" s="122"/>
      <c r="K126" s="34"/>
      <c r="L126" s="34"/>
    </row>
    <row r="127" spans="1:12" ht="15" thickTop="1" thickBot="1" x14ac:dyDescent="0.35">
      <c r="A127" s="137"/>
      <c r="B127" s="137"/>
      <c r="C127" s="137"/>
      <c r="D127" s="137"/>
      <c r="E127" s="138"/>
      <c r="F127" s="120"/>
      <c r="G127" s="121"/>
      <c r="H127" s="121"/>
      <c r="I127" s="121"/>
      <c r="J127" s="122"/>
      <c r="K127" s="34"/>
      <c r="L127" s="34"/>
    </row>
    <row r="128" spans="1:12" ht="15" thickTop="1" thickBot="1" x14ac:dyDescent="0.35">
      <c r="A128" s="137"/>
      <c r="B128" s="137"/>
      <c r="C128" s="137"/>
      <c r="D128" s="137"/>
      <c r="E128" s="138"/>
      <c r="F128" s="120"/>
      <c r="G128" s="121"/>
      <c r="H128" s="121"/>
      <c r="I128" s="121"/>
      <c r="J128" s="122"/>
      <c r="K128" s="34"/>
      <c r="L128" s="34"/>
    </row>
    <row r="129" spans="1:12" ht="15" thickTop="1" thickBot="1" x14ac:dyDescent="0.35">
      <c r="A129" s="137"/>
      <c r="B129" s="137"/>
      <c r="C129" s="137"/>
      <c r="D129" s="137"/>
      <c r="E129" s="138"/>
      <c r="F129" s="120"/>
      <c r="G129" s="121"/>
      <c r="H129" s="121"/>
      <c r="I129" s="121"/>
      <c r="J129" s="122"/>
      <c r="K129" s="34"/>
      <c r="L129" s="34"/>
    </row>
    <row r="130" spans="1:12" ht="15" thickTop="1" thickBot="1" x14ac:dyDescent="0.35">
      <c r="A130" s="137"/>
      <c r="B130" s="137"/>
      <c r="C130" s="137"/>
      <c r="D130" s="137"/>
      <c r="E130" s="138"/>
      <c r="F130" s="120"/>
      <c r="G130" s="121"/>
      <c r="H130" s="121"/>
      <c r="I130" s="121"/>
      <c r="J130" s="122"/>
      <c r="K130" s="34"/>
      <c r="L130" s="34"/>
    </row>
    <row r="131" spans="1:12" ht="15" thickTop="1" thickBot="1" x14ac:dyDescent="0.35">
      <c r="A131" s="137"/>
      <c r="B131" s="137"/>
      <c r="C131" s="137"/>
      <c r="D131" s="137"/>
      <c r="E131" s="138"/>
      <c r="F131" s="120"/>
      <c r="G131" s="121"/>
      <c r="H131" s="121"/>
      <c r="I131" s="121"/>
      <c r="J131" s="122"/>
      <c r="K131" s="34"/>
      <c r="L131" s="34"/>
    </row>
    <row r="132" spans="1:12" ht="15" thickTop="1" thickBot="1" x14ac:dyDescent="0.35">
      <c r="A132" s="137"/>
      <c r="B132" s="137"/>
      <c r="C132" s="137"/>
      <c r="D132" s="137"/>
      <c r="E132" s="138"/>
      <c r="F132" s="120"/>
      <c r="G132" s="121"/>
      <c r="H132" s="121"/>
      <c r="I132" s="121"/>
      <c r="J132" s="122"/>
      <c r="K132" s="34"/>
      <c r="L132" s="34"/>
    </row>
    <row r="133" spans="1:12" ht="15" thickTop="1" thickBot="1" x14ac:dyDescent="0.35">
      <c r="A133" s="137"/>
      <c r="B133" s="137"/>
      <c r="C133" s="137"/>
      <c r="D133" s="137"/>
      <c r="E133" s="138"/>
      <c r="F133" s="120"/>
      <c r="G133" s="121"/>
      <c r="H133" s="121"/>
      <c r="I133" s="121"/>
      <c r="J133" s="122"/>
      <c r="K133" s="34"/>
      <c r="L133" s="34"/>
    </row>
    <row r="134" spans="1:12" ht="15" thickTop="1" thickBot="1" x14ac:dyDescent="0.35">
      <c r="A134" s="137"/>
      <c r="B134" s="137"/>
      <c r="C134" s="137"/>
      <c r="D134" s="137"/>
      <c r="E134" s="138"/>
      <c r="F134" s="120"/>
      <c r="G134" s="121"/>
      <c r="H134" s="121"/>
      <c r="I134" s="121"/>
      <c r="J134" s="122"/>
      <c r="K134" s="34"/>
      <c r="L134" s="34"/>
    </row>
    <row r="135" spans="1:12" ht="15" thickTop="1" thickBot="1" x14ac:dyDescent="0.35">
      <c r="A135" s="137"/>
      <c r="B135" s="137"/>
      <c r="C135" s="137"/>
      <c r="D135" s="137"/>
      <c r="E135" s="138"/>
      <c r="F135" s="120"/>
      <c r="G135" s="121"/>
      <c r="H135" s="121"/>
      <c r="I135" s="121"/>
      <c r="J135" s="122"/>
      <c r="K135" s="34"/>
      <c r="L135" s="34"/>
    </row>
    <row r="136" spans="1:12" ht="15" thickTop="1" thickBot="1" x14ac:dyDescent="0.35">
      <c r="A136" s="137"/>
      <c r="B136" s="137"/>
      <c r="C136" s="137"/>
      <c r="D136" s="137"/>
      <c r="E136" s="138"/>
      <c r="F136" s="120"/>
      <c r="G136" s="121"/>
      <c r="H136" s="121"/>
      <c r="I136" s="121"/>
      <c r="J136" s="122"/>
      <c r="K136" s="34"/>
      <c r="L136" s="34"/>
    </row>
    <row r="137" spans="1:12" ht="15" thickTop="1" thickBot="1" x14ac:dyDescent="0.35">
      <c r="A137" s="137"/>
      <c r="B137" s="137"/>
      <c r="C137" s="137"/>
      <c r="D137" s="137"/>
      <c r="E137" s="138"/>
      <c r="F137" s="120"/>
      <c r="G137" s="121"/>
      <c r="H137" s="121"/>
      <c r="I137" s="121"/>
      <c r="J137" s="122"/>
      <c r="K137" s="34"/>
      <c r="L137" s="34"/>
    </row>
    <row r="138" spans="1:12" ht="15" thickTop="1" thickBot="1" x14ac:dyDescent="0.35">
      <c r="A138" s="137"/>
      <c r="B138" s="137"/>
      <c r="C138" s="137"/>
      <c r="D138" s="137"/>
      <c r="E138" s="138"/>
      <c r="F138" s="120"/>
      <c r="G138" s="121"/>
      <c r="H138" s="121"/>
      <c r="I138" s="121"/>
      <c r="J138" s="122"/>
      <c r="K138" s="34"/>
      <c r="L138" s="34"/>
    </row>
    <row r="139" spans="1:12" ht="15" thickTop="1" thickBot="1" x14ac:dyDescent="0.35">
      <c r="A139" s="137"/>
      <c r="B139" s="137"/>
      <c r="C139" s="137"/>
      <c r="D139" s="137"/>
      <c r="E139" s="138"/>
      <c r="F139" s="120"/>
      <c r="G139" s="121"/>
      <c r="H139" s="121"/>
      <c r="I139" s="121"/>
      <c r="J139" s="122"/>
      <c r="K139" s="34"/>
      <c r="L139" s="34"/>
    </row>
    <row r="140" spans="1:12" ht="15" thickTop="1" thickBot="1" x14ac:dyDescent="0.35">
      <c r="A140" s="137"/>
      <c r="B140" s="137"/>
      <c r="C140" s="137"/>
      <c r="D140" s="137"/>
      <c r="E140" s="138"/>
      <c r="F140" s="120"/>
      <c r="G140" s="121"/>
      <c r="H140" s="121"/>
      <c r="I140" s="121"/>
      <c r="J140" s="122"/>
      <c r="K140" s="34"/>
      <c r="L140" s="34"/>
    </row>
    <row r="141" spans="1:12" ht="15" thickTop="1" thickBot="1" x14ac:dyDescent="0.35">
      <c r="A141" s="137"/>
      <c r="B141" s="137"/>
      <c r="C141" s="137"/>
      <c r="D141" s="137"/>
      <c r="E141" s="138"/>
      <c r="F141" s="120"/>
      <c r="G141" s="121"/>
      <c r="H141" s="121"/>
      <c r="I141" s="121"/>
      <c r="J141" s="122"/>
      <c r="K141" s="34"/>
      <c r="L141" s="34"/>
    </row>
    <row r="142" spans="1:12" ht="15" thickTop="1" thickBot="1" x14ac:dyDescent="0.35">
      <c r="A142" s="137"/>
      <c r="B142" s="137"/>
      <c r="C142" s="137"/>
      <c r="D142" s="137"/>
      <c r="E142" s="138"/>
      <c r="F142" s="120"/>
      <c r="G142" s="121"/>
      <c r="H142" s="121"/>
      <c r="I142" s="121"/>
      <c r="J142" s="122"/>
      <c r="K142" s="34"/>
      <c r="L142" s="34"/>
    </row>
    <row r="143" spans="1:12" ht="14.5" thickTop="1" x14ac:dyDescent="0.3">
      <c r="F143" s="120"/>
      <c r="G143" s="121"/>
      <c r="H143" s="121"/>
      <c r="I143" s="121"/>
      <c r="J143" s="122"/>
      <c r="K143" s="34"/>
      <c r="L143" s="34"/>
    </row>
    <row r="144" spans="1:12" x14ac:dyDescent="0.3">
      <c r="F144" s="120"/>
      <c r="G144" s="121"/>
      <c r="H144" s="121"/>
      <c r="I144" s="121"/>
      <c r="J144" s="122"/>
      <c r="K144" s="35"/>
      <c r="L144" s="35"/>
    </row>
    <row r="145" spans="6:10" x14ac:dyDescent="0.3">
      <c r="F145" s="135"/>
      <c r="G145" s="136"/>
      <c r="H145" s="136"/>
      <c r="I145" s="136"/>
      <c r="J145" s="136"/>
    </row>
  </sheetData>
  <mergeCells count="280">
    <mergeCell ref="C5:E8"/>
    <mergeCell ref="C9:E9"/>
    <mergeCell ref="A32:E32"/>
    <mergeCell ref="A31:E31"/>
    <mergeCell ref="A33:E33"/>
    <mergeCell ref="A34:E34"/>
    <mergeCell ref="A35:E35"/>
    <mergeCell ref="A36:E36"/>
    <mergeCell ref="A42:E42"/>
    <mergeCell ref="A37:E37"/>
    <mergeCell ref="A38:E38"/>
    <mergeCell ref="A39:E39"/>
    <mergeCell ref="A40:E40"/>
    <mergeCell ref="A11:E11"/>
    <mergeCell ref="F3:J3"/>
    <mergeCell ref="F4:J4"/>
    <mergeCell ref="F6:J6"/>
    <mergeCell ref="F7:J7"/>
    <mergeCell ref="F24:J24"/>
    <mergeCell ref="F32:J32"/>
    <mergeCell ref="F33:J33"/>
    <mergeCell ref="F21:J21"/>
    <mergeCell ref="F22:J22"/>
    <mergeCell ref="F14:J14"/>
    <mergeCell ref="F5:J5"/>
    <mergeCell ref="F13:J13"/>
    <mergeCell ref="F12:J12"/>
    <mergeCell ref="F23:J23"/>
    <mergeCell ref="F8:J8"/>
    <mergeCell ref="F2:J2"/>
    <mergeCell ref="A48:E48"/>
    <mergeCell ref="A49:E49"/>
    <mergeCell ref="A15:E15"/>
    <mergeCell ref="A13:E13"/>
    <mergeCell ref="F25:J25"/>
    <mergeCell ref="F37:J37"/>
    <mergeCell ref="F29:J29"/>
    <mergeCell ref="F28:J28"/>
    <mergeCell ref="F27:J27"/>
    <mergeCell ref="F26:J26"/>
    <mergeCell ref="F16:J16"/>
    <mergeCell ref="F17:J17"/>
    <mergeCell ref="F18:J18"/>
    <mergeCell ref="A41:E41"/>
    <mergeCell ref="A44:E44"/>
    <mergeCell ref="A45:E45"/>
    <mergeCell ref="A46:E46"/>
    <mergeCell ref="A47:E47"/>
    <mergeCell ref="A43:E43"/>
    <mergeCell ref="F9:J9"/>
    <mergeCell ref="F10:J10"/>
    <mergeCell ref="F11:J11"/>
    <mergeCell ref="F15:J15"/>
    <mergeCell ref="A50:E50"/>
    <mergeCell ref="A51:E51"/>
    <mergeCell ref="A52:E52"/>
    <mergeCell ref="A10:E10"/>
    <mergeCell ref="A12:E12"/>
    <mergeCell ref="A29:E29"/>
    <mergeCell ref="A30:E30"/>
    <mergeCell ref="A14:E14"/>
    <mergeCell ref="A20:E20"/>
    <mergeCell ref="A21:E21"/>
    <mergeCell ref="A22:E22"/>
    <mergeCell ref="A27:E27"/>
    <mergeCell ref="A28:E28"/>
    <mergeCell ref="A16:E16"/>
    <mergeCell ref="A17:E17"/>
    <mergeCell ref="A23:E23"/>
    <mergeCell ref="A24:E24"/>
    <mergeCell ref="A25:E25"/>
    <mergeCell ref="A26:E26"/>
    <mergeCell ref="A18:E18"/>
    <mergeCell ref="A19:E19"/>
    <mergeCell ref="A58:E58"/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68:E68"/>
    <mergeCell ref="A69:E69"/>
    <mergeCell ref="A70:E70"/>
    <mergeCell ref="A71:E71"/>
    <mergeCell ref="A72:E72"/>
    <mergeCell ref="A63:E63"/>
    <mergeCell ref="A64:E64"/>
    <mergeCell ref="A65:E65"/>
    <mergeCell ref="A66:E66"/>
    <mergeCell ref="A67:E67"/>
    <mergeCell ref="A78:E78"/>
    <mergeCell ref="A79:E79"/>
    <mergeCell ref="A80:E80"/>
    <mergeCell ref="A81:E81"/>
    <mergeCell ref="A82:E82"/>
    <mergeCell ref="A73:E73"/>
    <mergeCell ref="A74:E74"/>
    <mergeCell ref="A75:E75"/>
    <mergeCell ref="A76:E76"/>
    <mergeCell ref="A77:E77"/>
    <mergeCell ref="A88:E88"/>
    <mergeCell ref="A89:E89"/>
    <mergeCell ref="A90:E90"/>
    <mergeCell ref="A91:E91"/>
    <mergeCell ref="A92:E92"/>
    <mergeCell ref="A83:E83"/>
    <mergeCell ref="A84:E84"/>
    <mergeCell ref="A85:E85"/>
    <mergeCell ref="A86:E86"/>
    <mergeCell ref="A87:E87"/>
    <mergeCell ref="A98:E98"/>
    <mergeCell ref="A99:E99"/>
    <mergeCell ref="A100:E100"/>
    <mergeCell ref="A101:E101"/>
    <mergeCell ref="A102:E102"/>
    <mergeCell ref="A93:E93"/>
    <mergeCell ref="A94:E94"/>
    <mergeCell ref="A95:E95"/>
    <mergeCell ref="A96:E96"/>
    <mergeCell ref="A97:E97"/>
    <mergeCell ref="A108:E108"/>
    <mergeCell ref="A109:E109"/>
    <mergeCell ref="A110:E110"/>
    <mergeCell ref="A111:E111"/>
    <mergeCell ref="A112:E112"/>
    <mergeCell ref="A103:E103"/>
    <mergeCell ref="A104:E104"/>
    <mergeCell ref="A105:E105"/>
    <mergeCell ref="A106:E106"/>
    <mergeCell ref="A107:E107"/>
    <mergeCell ref="A142:E142"/>
    <mergeCell ref="A133:E133"/>
    <mergeCell ref="A134:E134"/>
    <mergeCell ref="A135:E135"/>
    <mergeCell ref="A136:E136"/>
    <mergeCell ref="A137:E137"/>
    <mergeCell ref="A128:E128"/>
    <mergeCell ref="A129:E129"/>
    <mergeCell ref="A130:E130"/>
    <mergeCell ref="A131:E131"/>
    <mergeCell ref="A132:E132"/>
    <mergeCell ref="F71:J71"/>
    <mergeCell ref="F53:J53"/>
    <mergeCell ref="F54:J54"/>
    <mergeCell ref="F55:J55"/>
    <mergeCell ref="A138:E138"/>
    <mergeCell ref="A139:E139"/>
    <mergeCell ref="A140:E140"/>
    <mergeCell ref="A141:E141"/>
    <mergeCell ref="A123:E123"/>
    <mergeCell ref="A124:E124"/>
    <mergeCell ref="A125:E125"/>
    <mergeCell ref="A126:E126"/>
    <mergeCell ref="A127:E127"/>
    <mergeCell ref="A118:E118"/>
    <mergeCell ref="A119:E119"/>
    <mergeCell ref="A120:E120"/>
    <mergeCell ref="A121:E121"/>
    <mergeCell ref="A122:E122"/>
    <mergeCell ref="A113:E113"/>
    <mergeCell ref="A114:E114"/>
    <mergeCell ref="A115:E115"/>
    <mergeCell ref="A116:E116"/>
    <mergeCell ref="A117:E117"/>
    <mergeCell ref="F61:J61"/>
    <mergeCell ref="F66:J66"/>
    <mergeCell ref="F67:J67"/>
    <mergeCell ref="F68:J68"/>
    <mergeCell ref="F69:J69"/>
    <mergeCell ref="F70:J70"/>
    <mergeCell ref="F63:J63"/>
    <mergeCell ref="F64:J64"/>
    <mergeCell ref="F65:J65"/>
    <mergeCell ref="F56:J56"/>
    <mergeCell ref="F57:J57"/>
    <mergeCell ref="F58:J58"/>
    <mergeCell ref="F59:J59"/>
    <mergeCell ref="F60:J60"/>
    <mergeCell ref="F62:J62"/>
    <mergeCell ref="F76:J76"/>
    <mergeCell ref="F77:J77"/>
    <mergeCell ref="F78:J78"/>
    <mergeCell ref="F79:J79"/>
    <mergeCell ref="F80:J80"/>
    <mergeCell ref="F72:J72"/>
    <mergeCell ref="F73:J73"/>
    <mergeCell ref="F74:J74"/>
    <mergeCell ref="F75:J75"/>
    <mergeCell ref="F86:J86"/>
    <mergeCell ref="F87:J87"/>
    <mergeCell ref="F88:J88"/>
    <mergeCell ref="F89:J89"/>
    <mergeCell ref="F90:J90"/>
    <mergeCell ref="F81:J81"/>
    <mergeCell ref="F82:J82"/>
    <mergeCell ref="F83:J83"/>
    <mergeCell ref="F84:J84"/>
    <mergeCell ref="F85:J85"/>
    <mergeCell ref="F96:J96"/>
    <mergeCell ref="F97:J97"/>
    <mergeCell ref="F98:J98"/>
    <mergeCell ref="F99:J99"/>
    <mergeCell ref="F100:J100"/>
    <mergeCell ref="F91:J91"/>
    <mergeCell ref="F92:J92"/>
    <mergeCell ref="F93:J93"/>
    <mergeCell ref="F94:J94"/>
    <mergeCell ref="F95:J95"/>
    <mergeCell ref="F106:J106"/>
    <mergeCell ref="F107:J107"/>
    <mergeCell ref="F108:J108"/>
    <mergeCell ref="F109:J109"/>
    <mergeCell ref="F110:J110"/>
    <mergeCell ref="F101:J101"/>
    <mergeCell ref="F102:J102"/>
    <mergeCell ref="F103:J103"/>
    <mergeCell ref="F104:J104"/>
    <mergeCell ref="F105:J105"/>
    <mergeCell ref="F124:J124"/>
    <mergeCell ref="F125:J125"/>
    <mergeCell ref="F116:J116"/>
    <mergeCell ref="F117:J117"/>
    <mergeCell ref="F118:J118"/>
    <mergeCell ref="F119:J119"/>
    <mergeCell ref="F120:J120"/>
    <mergeCell ref="F111:J111"/>
    <mergeCell ref="F112:J112"/>
    <mergeCell ref="F113:J113"/>
    <mergeCell ref="F114:J114"/>
    <mergeCell ref="F115:J115"/>
    <mergeCell ref="F1:L1"/>
    <mergeCell ref="F141:J141"/>
    <mergeCell ref="F142:J142"/>
    <mergeCell ref="F143:J143"/>
    <mergeCell ref="F144:J144"/>
    <mergeCell ref="F145:J145"/>
    <mergeCell ref="F136:J136"/>
    <mergeCell ref="F137:J137"/>
    <mergeCell ref="F138:J138"/>
    <mergeCell ref="F139:J139"/>
    <mergeCell ref="F140:J140"/>
    <mergeCell ref="F131:J131"/>
    <mergeCell ref="F132:J132"/>
    <mergeCell ref="F133:J133"/>
    <mergeCell ref="F134:J134"/>
    <mergeCell ref="F135:J135"/>
    <mergeCell ref="F126:J126"/>
    <mergeCell ref="F127:J127"/>
    <mergeCell ref="F128:J128"/>
    <mergeCell ref="F129:J129"/>
    <mergeCell ref="F130:J130"/>
    <mergeCell ref="F121:J121"/>
    <mergeCell ref="F122:J122"/>
    <mergeCell ref="F123:J123"/>
    <mergeCell ref="F52:J52"/>
    <mergeCell ref="F51:J51"/>
    <mergeCell ref="F50:J50"/>
    <mergeCell ref="F49:J49"/>
    <mergeCell ref="F20:J20"/>
    <mergeCell ref="F19:J19"/>
    <mergeCell ref="F31:J31"/>
    <mergeCell ref="F46:J46"/>
    <mergeCell ref="F48:J48"/>
    <mergeCell ref="F35:J35"/>
    <mergeCell ref="F34:J34"/>
    <mergeCell ref="F36:J36"/>
    <mergeCell ref="F42:J42"/>
    <mergeCell ref="F45:J45"/>
    <mergeCell ref="F44:J44"/>
    <mergeCell ref="F43:J43"/>
    <mergeCell ref="F38:J38"/>
    <mergeCell ref="F40:J40"/>
    <mergeCell ref="F39:J39"/>
    <mergeCell ref="F41:J41"/>
    <mergeCell ref="F47:J47"/>
    <mergeCell ref="F30:J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AE72"/>
  <sheetViews>
    <sheetView topLeftCell="A12" zoomScaleNormal="100" zoomScalePageLayoutView="58" workbookViewId="0">
      <selection activeCell="L36" sqref="L36"/>
    </sheetView>
  </sheetViews>
  <sheetFormatPr defaultRowHeight="11.5" x14ac:dyDescent="0.25"/>
  <cols>
    <col min="1" max="1" width="4.08203125" style="52" customWidth="1"/>
    <col min="2" max="2" width="4.4140625" style="52" customWidth="1"/>
    <col min="3" max="3" width="4.33203125" style="52" customWidth="1"/>
    <col min="4" max="4" width="4" style="52" customWidth="1"/>
    <col min="5" max="5" width="4.75" style="52" customWidth="1"/>
    <col min="6" max="15" width="5.4140625" style="52" customWidth="1"/>
    <col min="16" max="16" width="6.33203125" style="52" customWidth="1"/>
    <col min="17" max="17" width="5.25" style="52" customWidth="1"/>
    <col min="18" max="18" width="4.75" style="52" customWidth="1"/>
    <col min="19" max="19" width="4.58203125" style="52" customWidth="1"/>
    <col min="20" max="20" width="10.08203125" style="52" customWidth="1"/>
    <col min="21" max="21" width="10.08203125" style="53" customWidth="1"/>
    <col min="22" max="26" width="8.6640625" style="21"/>
    <col min="27" max="27" width="5.58203125" style="73" customWidth="1"/>
    <col min="28" max="16384" width="8.6640625" style="21"/>
  </cols>
  <sheetData>
    <row r="1" spans="21:31" s="20" customFormat="1" ht="26.5" customHeight="1" x14ac:dyDescent="0.3">
      <c r="U1" s="19"/>
      <c r="AA1" s="158" t="s">
        <v>187</v>
      </c>
      <c r="AB1" s="159"/>
      <c r="AC1" s="159"/>
      <c r="AD1" s="159"/>
      <c r="AE1" s="159"/>
    </row>
    <row r="2" spans="21:31" x14ac:dyDescent="0.25">
      <c r="AA2" s="106"/>
      <c r="AB2" s="107" t="s">
        <v>177</v>
      </c>
      <c r="AC2" s="113" t="s">
        <v>181</v>
      </c>
      <c r="AD2" s="107" t="s">
        <v>188</v>
      </c>
      <c r="AE2" s="108"/>
    </row>
    <row r="3" spans="21:31" x14ac:dyDescent="0.25">
      <c r="AA3" s="114" t="s">
        <v>171</v>
      </c>
      <c r="AB3" s="108">
        <f>AC3-AD3+AD19</f>
        <v>1100</v>
      </c>
      <c r="AC3" s="114">
        <v>7600</v>
      </c>
      <c r="AD3" s="108">
        <v>7000</v>
      </c>
      <c r="AE3" s="108"/>
    </row>
    <row r="4" spans="21:31" x14ac:dyDescent="0.25">
      <c r="AA4" s="109" t="s">
        <v>114</v>
      </c>
      <c r="AB4" s="52">
        <v>98</v>
      </c>
      <c r="AC4" s="109">
        <v>98</v>
      </c>
      <c r="AD4" s="52"/>
      <c r="AE4" s="52"/>
    </row>
    <row r="5" spans="21:31" x14ac:dyDescent="0.25">
      <c r="AA5" s="109"/>
      <c r="AB5" s="52"/>
      <c r="AC5" s="109"/>
      <c r="AD5" s="52"/>
      <c r="AE5" s="52"/>
    </row>
    <row r="6" spans="21:31" x14ac:dyDescent="0.25">
      <c r="AA6" s="109" t="s">
        <v>115</v>
      </c>
      <c r="AB6" s="52">
        <f>AC6-AD6</f>
        <v>3000</v>
      </c>
      <c r="AC6" s="109">
        <v>3000</v>
      </c>
      <c r="AD6" s="52"/>
      <c r="AE6" s="52"/>
    </row>
    <row r="7" spans="21:31" x14ac:dyDescent="0.25">
      <c r="AA7" s="109" t="s">
        <v>116</v>
      </c>
      <c r="AB7" s="52">
        <f>AC7-AD7</f>
        <v>3000</v>
      </c>
      <c r="AC7" s="109">
        <v>3000</v>
      </c>
      <c r="AD7" s="52"/>
      <c r="AE7" s="52"/>
    </row>
    <row r="8" spans="21:31" x14ac:dyDescent="0.25">
      <c r="AA8" s="109" t="s">
        <v>117</v>
      </c>
      <c r="AB8" s="52">
        <f>AC8-AD8</f>
        <v>3000</v>
      </c>
      <c r="AC8" s="109">
        <v>3000</v>
      </c>
      <c r="AD8" s="52"/>
      <c r="AE8" s="52"/>
    </row>
    <row r="9" spans="21:31" x14ac:dyDescent="0.25">
      <c r="AA9" s="109" t="s">
        <v>118</v>
      </c>
      <c r="AB9" s="52">
        <f>AC9-AD9</f>
        <v>2000</v>
      </c>
      <c r="AC9" s="109">
        <v>2000</v>
      </c>
      <c r="AD9" s="52"/>
      <c r="AE9" s="52"/>
    </row>
    <row r="10" spans="21:31" x14ac:dyDescent="0.25">
      <c r="AA10" s="109" t="s">
        <v>119</v>
      </c>
      <c r="AB10" s="52">
        <f>AC10-AD10</f>
        <v>1000</v>
      </c>
      <c r="AC10" s="109">
        <v>1000</v>
      </c>
      <c r="AD10" s="52"/>
      <c r="AE10" s="52"/>
    </row>
    <row r="11" spans="21:31" x14ac:dyDescent="0.25">
      <c r="AA11" s="109"/>
      <c r="AB11" s="52"/>
      <c r="AC11" s="109"/>
      <c r="AD11" s="52"/>
      <c r="AE11" s="52"/>
    </row>
    <row r="12" spans="21:31" x14ac:dyDescent="0.25">
      <c r="AA12" s="109" t="s">
        <v>178</v>
      </c>
      <c r="AB12" s="52">
        <f>AC12-AD12</f>
        <v>1000</v>
      </c>
      <c r="AC12" s="109">
        <v>1000</v>
      </c>
      <c r="AD12" s="52"/>
      <c r="AE12" s="52"/>
    </row>
    <row r="13" spans="21:31" x14ac:dyDescent="0.25">
      <c r="AA13" s="117" t="s">
        <v>179</v>
      </c>
      <c r="AB13" s="118">
        <f>AC13-AD13</f>
        <v>0</v>
      </c>
      <c r="AC13" s="109">
        <v>1000</v>
      </c>
      <c r="AD13" s="52">
        <v>1000</v>
      </c>
      <c r="AE13" s="52"/>
    </row>
    <row r="14" spans="21:31" x14ac:dyDescent="0.25">
      <c r="AA14" s="115" t="s">
        <v>180</v>
      </c>
      <c r="AB14" s="116">
        <f>AC14-AD14</f>
        <v>1000</v>
      </c>
      <c r="AC14" s="115">
        <v>1000</v>
      </c>
      <c r="AD14" s="52"/>
      <c r="AE14" s="52"/>
    </row>
    <row r="15" spans="21:31" x14ac:dyDescent="0.25">
      <c r="AA15" s="109"/>
      <c r="AB15" s="52"/>
      <c r="AC15" s="109"/>
      <c r="AD15" s="52"/>
      <c r="AE15" s="52"/>
    </row>
    <row r="16" spans="21:31" x14ac:dyDescent="0.25">
      <c r="AA16" s="109" t="s">
        <v>120</v>
      </c>
      <c r="AB16" s="52">
        <f>AC16-AD16</f>
        <v>1500</v>
      </c>
      <c r="AC16" s="109">
        <v>1500</v>
      </c>
      <c r="AD16" s="52"/>
      <c r="AE16" s="52"/>
    </row>
    <row r="17" spans="1:31" x14ac:dyDescent="0.25">
      <c r="AA17" s="115" t="s">
        <v>122</v>
      </c>
      <c r="AB17" s="116">
        <f>AC17-AD17</f>
        <v>1000</v>
      </c>
      <c r="AC17" s="115">
        <v>1000</v>
      </c>
      <c r="AD17" s="105"/>
      <c r="AE17" s="52"/>
    </row>
    <row r="18" spans="1:31" x14ac:dyDescent="0.25">
      <c r="AA18" s="115" t="s">
        <v>121</v>
      </c>
      <c r="AB18" s="116">
        <f>AC18-AD18</f>
        <v>500</v>
      </c>
      <c r="AC18" s="115">
        <v>500</v>
      </c>
      <c r="AD18" s="52"/>
      <c r="AE18" s="52"/>
    </row>
    <row r="19" spans="1:31" x14ac:dyDescent="0.25">
      <c r="AA19" s="117" t="s">
        <v>123</v>
      </c>
      <c r="AB19" s="118">
        <f>AC19-AD19</f>
        <v>0</v>
      </c>
      <c r="AC19" s="109">
        <v>500</v>
      </c>
      <c r="AD19" s="52">
        <v>500</v>
      </c>
      <c r="AE19" s="52"/>
    </row>
    <row r="20" spans="1:31" x14ac:dyDescent="0.25">
      <c r="AA20" s="110" t="s">
        <v>79</v>
      </c>
      <c r="AB20" s="111">
        <f>SUM(AB3:AB19)</f>
        <v>18198</v>
      </c>
      <c r="AC20" s="110">
        <f>SUM(AC3:AC19)</f>
        <v>26198</v>
      </c>
      <c r="AD20" s="111">
        <f>SUM(AD3:AD19)</f>
        <v>8500</v>
      </c>
      <c r="AE20" s="112"/>
    </row>
    <row r="22" spans="1:31" x14ac:dyDescent="0.25">
      <c r="AA22" s="81"/>
      <c r="AB22" s="81"/>
      <c r="AC22" s="81"/>
      <c r="AE22" s="52"/>
    </row>
    <row r="27" spans="1:31" ht="12" thickBot="1" x14ac:dyDescent="0.3"/>
    <row r="28" spans="1:31" ht="12" thickBot="1" x14ac:dyDescent="0.3">
      <c r="AA28" s="74"/>
      <c r="AB28" s="22"/>
      <c r="AC28" s="22"/>
      <c r="AD28" s="22"/>
      <c r="AE28" s="22"/>
    </row>
    <row r="29" spans="1:31" ht="12" thickBot="1" x14ac:dyDescent="0.3"/>
    <row r="30" spans="1:31" s="22" customFormat="1" ht="25" customHeight="1" thickBot="1" x14ac:dyDescent="0.3">
      <c r="A30" s="26" t="s">
        <v>37</v>
      </c>
      <c r="B30" s="27" t="s">
        <v>49</v>
      </c>
      <c r="C30" s="26" t="s">
        <v>50</v>
      </c>
      <c r="D30" s="26" t="s">
        <v>48</v>
      </c>
      <c r="E30" s="26" t="s">
        <v>102</v>
      </c>
      <c r="F30" s="27" t="s">
        <v>55</v>
      </c>
      <c r="G30" s="26" t="s">
        <v>56</v>
      </c>
      <c r="H30" s="26" t="s">
        <v>190</v>
      </c>
      <c r="I30" s="26" t="s">
        <v>36</v>
      </c>
      <c r="J30" s="26" t="s">
        <v>57</v>
      </c>
      <c r="K30" s="26" t="s">
        <v>124</v>
      </c>
      <c r="L30" s="26" t="s">
        <v>169</v>
      </c>
      <c r="M30" s="26" t="s">
        <v>46</v>
      </c>
      <c r="N30" s="26" t="s">
        <v>93</v>
      </c>
      <c r="O30" s="26" t="s">
        <v>95</v>
      </c>
      <c r="P30" s="27" t="s">
        <v>45</v>
      </c>
      <c r="Q30" s="26" t="s">
        <v>101</v>
      </c>
      <c r="R30" s="26" t="s">
        <v>170</v>
      </c>
      <c r="S30" s="27" t="s">
        <v>47</v>
      </c>
      <c r="T30" s="162" t="s">
        <v>173</v>
      </c>
      <c r="U30" s="163"/>
      <c r="AA30" s="21"/>
      <c r="AB30" s="21"/>
      <c r="AC30" s="21"/>
      <c r="AD30" s="21"/>
      <c r="AE30" s="21"/>
    </row>
    <row r="31" spans="1:31" ht="15" customHeight="1" x14ac:dyDescent="0.25">
      <c r="A31" s="50" t="s">
        <v>79</v>
      </c>
      <c r="B31" s="68">
        <f t="shared" ref="B31:J31" si="0">SUM(B32:B44)</f>
        <v>4358.34</v>
      </c>
      <c r="C31" s="69">
        <f t="shared" si="0"/>
        <v>6300</v>
      </c>
      <c r="D31" s="83">
        <f t="shared" si="0"/>
        <v>1812.69</v>
      </c>
      <c r="E31" s="69">
        <f t="shared" si="0"/>
        <v>85502.94</v>
      </c>
      <c r="F31" s="87">
        <f>SUM(F32:F44)</f>
        <v>24127.719999999998</v>
      </c>
      <c r="G31" s="83">
        <f>SUM(G32:G44)</f>
        <v>2505</v>
      </c>
      <c r="H31" s="83">
        <f>SUM(H32:H44)</f>
        <v>5041</v>
      </c>
      <c r="I31" s="83">
        <f t="shared" si="0"/>
        <v>12698</v>
      </c>
      <c r="J31" s="83">
        <f t="shared" si="0"/>
        <v>8710</v>
      </c>
      <c r="K31" s="83">
        <f t="shared" ref="K31" si="1">SUM(K32:K44)</f>
        <v>11463</v>
      </c>
      <c r="L31" s="83">
        <f>SUM(L32:L44)</f>
        <v>329.77000000000004</v>
      </c>
      <c r="M31" s="83">
        <f>SUM(M32:M44)</f>
        <v>1138.2599999999998</v>
      </c>
      <c r="N31" s="91">
        <f>SUM(N32:N44)</f>
        <v>7950</v>
      </c>
      <c r="O31" s="100">
        <f>SUM(O32:O44)</f>
        <v>69981.17</v>
      </c>
      <c r="P31" s="68">
        <f>LOOKUP(1,0/(ISNUMBER(P32:P44)),P32:P44)</f>
        <v>26347.140000000003</v>
      </c>
      <c r="Q31" s="69">
        <f>SUM(Q32:Q44)</f>
        <v>238.24</v>
      </c>
      <c r="R31" s="77"/>
      <c r="S31" s="78"/>
      <c r="T31" s="28" t="s">
        <v>172</v>
      </c>
      <c r="U31" s="29" t="s">
        <v>176</v>
      </c>
    </row>
    <row r="32" spans="1:31" ht="15" customHeight="1" x14ac:dyDescent="0.25">
      <c r="A32" s="40" t="s">
        <v>65</v>
      </c>
      <c r="B32" s="51">
        <v>3978</v>
      </c>
      <c r="C32" s="54">
        <v>5600</v>
      </c>
      <c r="D32" s="84">
        <v>1795</v>
      </c>
      <c r="E32" s="54">
        <v>70874</v>
      </c>
      <c r="F32" s="88">
        <v>22938</v>
      </c>
      <c r="G32" s="84">
        <v>2475</v>
      </c>
      <c r="H32" s="84">
        <f>1564+2080</f>
        <v>3644</v>
      </c>
      <c r="I32" s="84">
        <v>10829</v>
      </c>
      <c r="J32" s="84">
        <v>8695</v>
      </c>
      <c r="K32" s="84">
        <v>464</v>
      </c>
      <c r="L32" s="84">
        <v>0</v>
      </c>
      <c r="M32" s="84">
        <v>211</v>
      </c>
      <c r="N32" s="92">
        <v>8650</v>
      </c>
      <c r="O32" s="101">
        <v>64023</v>
      </c>
      <c r="P32" s="51">
        <v>16333.37</v>
      </c>
      <c r="Q32" s="55">
        <v>89</v>
      </c>
      <c r="R32" s="55">
        <f>Q32/P32*1000</f>
        <v>5.4489673594610295</v>
      </c>
      <c r="S32" s="56">
        <f>(F32+H32)/O32</f>
        <v>0.41519453946238072</v>
      </c>
      <c r="T32" s="160" t="s">
        <v>196</v>
      </c>
      <c r="U32" s="161">
        <f ca="1">DATEDIF(NOW(),"2019/05/9","d")</f>
        <v>52</v>
      </c>
    </row>
    <row r="33" spans="1:31" ht="15" customHeight="1" x14ac:dyDescent="0.25">
      <c r="A33" s="24" t="s">
        <v>63</v>
      </c>
      <c r="B33" s="57">
        <f>277.52+98.62+4.2</f>
        <v>380.34</v>
      </c>
      <c r="C33" s="58">
        <f>350*2</f>
        <v>700</v>
      </c>
      <c r="D33" s="85">
        <v>17.690000000000001</v>
      </c>
      <c r="E33" s="58">
        <v>7071.97</v>
      </c>
      <c r="F33" s="89">
        <f>O33-SUM(G33:M33)</f>
        <v>926.72999999999888</v>
      </c>
      <c r="G33" s="85">
        <v>0</v>
      </c>
      <c r="H33" s="85">
        <f>96+10</f>
        <v>106</v>
      </c>
      <c r="I33" s="85">
        <v>976</v>
      </c>
      <c r="J33" s="85">
        <v>0</v>
      </c>
      <c r="K33" s="85">
        <v>0</v>
      </c>
      <c r="L33" s="85">
        <f>115+12</f>
        <v>127</v>
      </c>
      <c r="M33" s="85">
        <f>29.9+69*2+10+17+19.9+18+20+400</f>
        <v>652.79999999999995</v>
      </c>
      <c r="N33" s="61">
        <v>-350</v>
      </c>
      <c r="O33" s="102">
        <f>P32+E33-P33-N33</f>
        <v>2788.5299999999988</v>
      </c>
      <c r="P33" s="57">
        <f>639.58+135+20154.47+37.76</f>
        <v>20966.810000000001</v>
      </c>
      <c r="Q33" s="59">
        <v>67.78</v>
      </c>
      <c r="R33" s="59">
        <f>Q33/(P33+P32)*2*1000</f>
        <v>3.6342988157161709</v>
      </c>
      <c r="S33" s="60">
        <f>F33/O33</f>
        <v>0.33233639229271311</v>
      </c>
      <c r="T33" s="160"/>
      <c r="U33" s="161"/>
    </row>
    <row r="34" spans="1:31" ht="15" customHeight="1" x14ac:dyDescent="0.25">
      <c r="A34" s="24" t="s">
        <v>64</v>
      </c>
      <c r="B34" s="57"/>
      <c r="C34" s="58"/>
      <c r="D34" s="85"/>
      <c r="E34" s="58">
        <v>7556.97</v>
      </c>
      <c r="F34" s="89">
        <f>O34-SUM(G34:M34)</f>
        <v>262.98999999999933</v>
      </c>
      <c r="G34" s="85">
        <f>30</f>
        <v>30</v>
      </c>
      <c r="H34" s="85">
        <f>155+103+133</f>
        <v>391</v>
      </c>
      <c r="I34" s="85">
        <v>893</v>
      </c>
      <c r="J34" s="85">
        <v>15</v>
      </c>
      <c r="K34" s="85">
        <f>199+1000</f>
        <v>1199</v>
      </c>
      <c r="L34" s="85">
        <f>26.96+100+25.12+21.21</f>
        <v>173.29000000000002</v>
      </c>
      <c r="M34" s="85">
        <f>52.9+26.96+69+28+19.9+8.6</f>
        <v>205.36</v>
      </c>
      <c r="N34" s="61">
        <v>0</v>
      </c>
      <c r="O34" s="102">
        <f>(200+168+100+100+100+100+20+20+185)+P33+E34-P34</f>
        <v>3169.6399999999994</v>
      </c>
      <c r="P34" s="57">
        <f>19234.93+448.24+6663.97</f>
        <v>26347.140000000003</v>
      </c>
      <c r="Q34" s="59">
        <f>81.46</f>
        <v>81.459999999999994</v>
      </c>
      <c r="R34" s="59">
        <f>Q34/P33*1000</f>
        <v>3.8851880662818989</v>
      </c>
      <c r="S34" s="60">
        <f>F34/O34</f>
        <v>8.2971567749018621E-2</v>
      </c>
      <c r="T34" s="28" t="s">
        <v>193</v>
      </c>
      <c r="U34" s="29"/>
      <c r="Z34" s="72"/>
    </row>
    <row r="35" spans="1:31" ht="15" customHeight="1" x14ac:dyDescent="0.25">
      <c r="A35" s="24" t="s">
        <v>62</v>
      </c>
      <c r="B35" s="57"/>
      <c r="C35" s="58"/>
      <c r="D35" s="85"/>
      <c r="E35" s="58"/>
      <c r="F35" s="89"/>
      <c r="G35" s="85"/>
      <c r="H35" s="85">
        <f>150+720+30</f>
        <v>900</v>
      </c>
      <c r="I35" s="85"/>
      <c r="J35" s="85"/>
      <c r="K35" s="85">
        <v>9800</v>
      </c>
      <c r="L35" s="85">
        <f>29.48</f>
        <v>29.48</v>
      </c>
      <c r="M35" s="85">
        <f>19.7+14.4+5+20+10</f>
        <v>69.099999999999994</v>
      </c>
      <c r="N35" s="61">
        <v>-350</v>
      </c>
      <c r="O35" s="102"/>
      <c r="P35" s="57"/>
      <c r="Q35" s="59"/>
      <c r="R35" s="59"/>
      <c r="S35" s="60"/>
      <c r="T35" s="160">
        <f ca="1">DATEDIF(NOW(),"2019/07/15","d")</f>
        <v>119</v>
      </c>
      <c r="U35" s="164"/>
    </row>
    <row r="36" spans="1:31" ht="15" customHeight="1" x14ac:dyDescent="0.25">
      <c r="A36" s="24" t="s">
        <v>38</v>
      </c>
      <c r="B36" s="57"/>
      <c r="C36" s="58"/>
      <c r="D36" s="85"/>
      <c r="E36" s="58"/>
      <c r="F36" s="89"/>
      <c r="G36" s="85"/>
      <c r="H36" s="85"/>
      <c r="I36" s="85"/>
      <c r="J36" s="85"/>
      <c r="K36" s="85"/>
      <c r="L36" s="85"/>
      <c r="M36" s="85"/>
      <c r="N36" s="61"/>
      <c r="O36" s="102"/>
      <c r="P36" s="57"/>
      <c r="Q36" s="59"/>
      <c r="R36" s="59"/>
      <c r="S36" s="60"/>
      <c r="T36" s="160"/>
      <c r="U36" s="164"/>
    </row>
    <row r="37" spans="1:31" ht="15" customHeight="1" x14ac:dyDescent="0.25">
      <c r="A37" s="24" t="s">
        <v>39</v>
      </c>
      <c r="B37" s="57"/>
      <c r="C37" s="58"/>
      <c r="D37" s="85"/>
      <c r="E37" s="58"/>
      <c r="F37" s="89"/>
      <c r="G37" s="85"/>
      <c r="H37" s="85"/>
      <c r="I37" s="85"/>
      <c r="J37" s="85"/>
      <c r="K37" s="85"/>
      <c r="L37" s="85"/>
      <c r="M37" s="85"/>
      <c r="N37" s="61"/>
      <c r="O37" s="102"/>
      <c r="P37" s="57"/>
      <c r="Q37" s="59"/>
      <c r="R37" s="59"/>
      <c r="S37" s="60"/>
      <c r="T37" s="28"/>
      <c r="U37" s="29"/>
    </row>
    <row r="38" spans="1:31" ht="15" customHeight="1" x14ac:dyDescent="0.25">
      <c r="A38" s="24" t="s">
        <v>40</v>
      </c>
      <c r="B38" s="57"/>
      <c r="C38" s="58"/>
      <c r="D38" s="85"/>
      <c r="E38" s="58"/>
      <c r="F38" s="89"/>
      <c r="G38" s="85"/>
      <c r="H38" s="85"/>
      <c r="I38" s="85"/>
      <c r="J38" s="85"/>
      <c r="K38" s="85"/>
      <c r="L38" s="85"/>
      <c r="M38" s="85"/>
      <c r="N38" s="61"/>
      <c r="O38" s="102"/>
      <c r="P38" s="57"/>
      <c r="Q38" s="59"/>
      <c r="R38" s="59"/>
      <c r="S38" s="60"/>
      <c r="T38" s="160"/>
      <c r="U38" s="161"/>
    </row>
    <row r="39" spans="1:31" ht="15" customHeight="1" x14ac:dyDescent="0.25">
      <c r="A39" s="24" t="s">
        <v>41</v>
      </c>
      <c r="B39" s="57"/>
      <c r="C39" s="58"/>
      <c r="D39" s="85"/>
      <c r="E39" s="58"/>
      <c r="F39" s="89"/>
      <c r="G39" s="85"/>
      <c r="H39" s="85"/>
      <c r="I39" s="85"/>
      <c r="J39" s="85"/>
      <c r="K39" s="85"/>
      <c r="L39" s="85"/>
      <c r="M39" s="85"/>
      <c r="N39" s="61"/>
      <c r="O39" s="102"/>
      <c r="P39" s="57"/>
      <c r="Q39" s="59"/>
      <c r="R39" s="59"/>
      <c r="S39" s="60"/>
      <c r="T39" s="160"/>
      <c r="U39" s="161"/>
    </row>
    <row r="40" spans="1:31" ht="15" customHeight="1" x14ac:dyDescent="0.25">
      <c r="A40" s="24" t="s">
        <v>42</v>
      </c>
      <c r="B40" s="57"/>
      <c r="C40" s="58"/>
      <c r="D40" s="85"/>
      <c r="E40" s="58"/>
      <c r="F40" s="89"/>
      <c r="G40" s="85"/>
      <c r="H40" s="85"/>
      <c r="I40" s="85"/>
      <c r="J40" s="85"/>
      <c r="K40" s="85"/>
      <c r="L40" s="85"/>
      <c r="M40" s="85"/>
      <c r="N40" s="61"/>
      <c r="O40" s="102"/>
      <c r="P40" s="57"/>
      <c r="Q40" s="59"/>
      <c r="R40" s="59"/>
      <c r="S40" s="60"/>
      <c r="T40" s="28"/>
      <c r="U40" s="29"/>
    </row>
    <row r="41" spans="1:31" ht="15" customHeight="1" x14ac:dyDescent="0.25">
      <c r="A41" s="24" t="s">
        <v>43</v>
      </c>
      <c r="B41" s="57"/>
      <c r="C41" s="58"/>
      <c r="D41" s="85"/>
      <c r="E41" s="58"/>
      <c r="F41" s="89"/>
      <c r="G41" s="85"/>
      <c r="H41" s="85"/>
      <c r="I41" s="85"/>
      <c r="J41" s="85"/>
      <c r="K41" s="85"/>
      <c r="L41" s="85"/>
      <c r="M41" s="85"/>
      <c r="N41" s="61"/>
      <c r="O41" s="102"/>
      <c r="P41" s="57"/>
      <c r="Q41" s="59"/>
      <c r="R41" s="98"/>
      <c r="S41" s="60"/>
      <c r="T41" s="160"/>
      <c r="U41" s="161"/>
    </row>
    <row r="42" spans="1:31" ht="15" customHeight="1" thickBot="1" x14ac:dyDescent="0.3">
      <c r="A42" s="24" t="s">
        <v>44</v>
      </c>
      <c r="B42" s="57"/>
      <c r="C42" s="58"/>
      <c r="D42" s="85"/>
      <c r="E42" s="58"/>
      <c r="F42" s="89"/>
      <c r="G42" s="85"/>
      <c r="H42" s="85"/>
      <c r="I42" s="85"/>
      <c r="J42" s="85"/>
      <c r="K42" s="85"/>
      <c r="L42" s="85"/>
      <c r="M42" s="85"/>
      <c r="N42" s="61"/>
      <c r="O42" s="102"/>
      <c r="P42" s="57"/>
      <c r="Q42" s="59"/>
      <c r="R42" s="98"/>
      <c r="S42" s="60"/>
      <c r="T42" s="160"/>
      <c r="U42" s="161"/>
      <c r="AB42" s="23"/>
      <c r="AC42" s="23"/>
      <c r="AD42" s="23"/>
      <c r="AE42" s="23"/>
    </row>
    <row r="43" spans="1:31" ht="15" customHeight="1" thickTop="1" thickBot="1" x14ac:dyDescent="0.3">
      <c r="A43" s="24" t="s">
        <v>61</v>
      </c>
      <c r="B43" s="57"/>
      <c r="C43" s="58"/>
      <c r="D43" s="85"/>
      <c r="E43" s="58"/>
      <c r="F43" s="89"/>
      <c r="G43" s="85"/>
      <c r="H43" s="85"/>
      <c r="I43" s="85"/>
      <c r="J43" s="85"/>
      <c r="K43" s="85"/>
      <c r="L43" s="85"/>
      <c r="M43" s="85"/>
      <c r="N43" s="61"/>
      <c r="O43" s="102"/>
      <c r="P43" s="57"/>
      <c r="Q43" s="59"/>
      <c r="R43" s="98"/>
      <c r="S43" s="60"/>
      <c r="T43" s="30"/>
      <c r="U43" s="31"/>
      <c r="AA43" s="75"/>
      <c r="AB43" s="32"/>
      <c r="AC43" s="32"/>
      <c r="AD43" s="32"/>
      <c r="AE43" s="32"/>
    </row>
    <row r="44" spans="1:31" s="23" customFormat="1" ht="16" customHeight="1" thickTop="1" thickBot="1" x14ac:dyDescent="0.3">
      <c r="A44" s="24" t="s">
        <v>60</v>
      </c>
      <c r="B44" s="57"/>
      <c r="C44" s="58"/>
      <c r="D44" s="85"/>
      <c r="E44" s="58"/>
      <c r="F44" s="90"/>
      <c r="G44" s="85"/>
      <c r="H44" s="85"/>
      <c r="I44" s="85"/>
      <c r="J44" s="85"/>
      <c r="K44" s="85"/>
      <c r="L44" s="85"/>
      <c r="M44" s="85"/>
      <c r="N44" s="61"/>
      <c r="O44" s="102"/>
      <c r="P44" s="57"/>
      <c r="Q44" s="59"/>
      <c r="R44" s="98"/>
      <c r="S44" s="60"/>
      <c r="T44" s="30"/>
      <c r="U44" s="31"/>
      <c r="AA44" s="76"/>
      <c r="AB44" s="21"/>
      <c r="AC44" s="21"/>
      <c r="AD44" s="21"/>
      <c r="AE44" s="21"/>
    </row>
    <row r="45" spans="1:31" s="32" customFormat="1" ht="16" customHeight="1" thickTop="1" x14ac:dyDescent="0.25">
      <c r="A45" s="25" t="s">
        <v>175</v>
      </c>
      <c r="B45" s="62">
        <f t="shared" ref="B45:I45" si="2">AVERAGE(B33:B44)</f>
        <v>380.34</v>
      </c>
      <c r="C45" s="63">
        <f t="shared" si="2"/>
        <v>700</v>
      </c>
      <c r="D45" s="86">
        <f t="shared" si="2"/>
        <v>17.690000000000001</v>
      </c>
      <c r="E45" s="64">
        <f t="shared" si="2"/>
        <v>7314.47</v>
      </c>
      <c r="F45" s="86">
        <f t="shared" si="2"/>
        <v>594.8599999999991</v>
      </c>
      <c r="G45" s="86">
        <f>AVERAGE(G33:G44)</f>
        <v>15</v>
      </c>
      <c r="H45" s="86">
        <f>AVERAGE(H33:H44)</f>
        <v>465.66666666666669</v>
      </c>
      <c r="I45" s="86">
        <f t="shared" si="2"/>
        <v>934.5</v>
      </c>
      <c r="J45" s="86">
        <f t="shared" ref="J45:O45" si="3">AVERAGE(J33:J44)</f>
        <v>7.5</v>
      </c>
      <c r="K45" s="86">
        <f t="shared" si="3"/>
        <v>3666.3333333333335</v>
      </c>
      <c r="L45" s="86">
        <f t="shared" si="3"/>
        <v>109.92333333333335</v>
      </c>
      <c r="M45" s="86">
        <f t="shared" si="3"/>
        <v>309.08666666666664</v>
      </c>
      <c r="N45" s="70">
        <f t="shared" si="3"/>
        <v>-233.33333333333334</v>
      </c>
      <c r="O45" s="103">
        <f t="shared" si="3"/>
        <v>2979.0849999999991</v>
      </c>
      <c r="P45" s="93">
        <f>(P46-P32)/COUNT(P33:P44)</f>
        <v>5006.8850000000011</v>
      </c>
      <c r="Q45" s="82">
        <f>AVERAGE(Q33:Q44)</f>
        <v>74.62</v>
      </c>
      <c r="R45" s="99">
        <f>AVERAGE(R33:R44)</f>
        <v>3.7597434409990349</v>
      </c>
      <c r="S45" s="79"/>
      <c r="T45" s="30"/>
      <c r="U45" s="31"/>
      <c r="AA45" s="73"/>
      <c r="AB45" s="21"/>
      <c r="AC45" s="21"/>
      <c r="AD45" s="21"/>
      <c r="AE45" s="21"/>
    </row>
    <row r="46" spans="1:31" ht="16" customHeight="1" x14ac:dyDescent="0.25">
      <c r="A46" s="25" t="s">
        <v>90</v>
      </c>
      <c r="B46" s="62">
        <f t="shared" ref="B46:I46" si="4">SUM(B33:B44)</f>
        <v>380.34</v>
      </c>
      <c r="C46" s="63">
        <f t="shared" si="4"/>
        <v>700</v>
      </c>
      <c r="D46" s="86">
        <f t="shared" si="4"/>
        <v>17.690000000000001</v>
      </c>
      <c r="E46" s="64">
        <f t="shared" si="4"/>
        <v>14628.94</v>
      </c>
      <c r="F46" s="86">
        <f>SUM(F33:F44)</f>
        <v>1189.7199999999982</v>
      </c>
      <c r="G46" s="86">
        <f>SUM(G33:G44)</f>
        <v>30</v>
      </c>
      <c r="H46" s="86">
        <f>SUM(H33:H44)</f>
        <v>1397</v>
      </c>
      <c r="I46" s="86">
        <f t="shared" si="4"/>
        <v>1869</v>
      </c>
      <c r="J46" s="86">
        <f t="shared" ref="J46:O46" si="5">SUM(J33:J44)</f>
        <v>15</v>
      </c>
      <c r="K46" s="86">
        <f t="shared" si="5"/>
        <v>10999</v>
      </c>
      <c r="L46" s="86">
        <f t="shared" si="5"/>
        <v>329.77000000000004</v>
      </c>
      <c r="M46" s="86">
        <f t="shared" si="5"/>
        <v>927.26</v>
      </c>
      <c r="N46" s="70">
        <f t="shared" si="5"/>
        <v>-700</v>
      </c>
      <c r="O46" s="103">
        <f t="shared" si="5"/>
        <v>5958.1699999999983</v>
      </c>
      <c r="P46" s="62">
        <f>LOOKUP(1,0/(ISNUMBER(P33:P44)),P33:P44)</f>
        <v>26347.140000000003</v>
      </c>
      <c r="Q46" s="82">
        <f>SUM(Q33:Q44)</f>
        <v>149.24</v>
      </c>
      <c r="R46" s="79"/>
      <c r="S46" s="65">
        <f>F46/O46</f>
        <v>0.19967876042476104</v>
      </c>
      <c r="T46" s="30"/>
      <c r="U46" s="31"/>
    </row>
    <row r="47" spans="1:31" x14ac:dyDescent="0.25">
      <c r="A47" s="66"/>
      <c r="C47" s="66"/>
      <c r="D47" s="66"/>
      <c r="E47" s="66"/>
      <c r="F47" s="66"/>
      <c r="I47" s="66"/>
      <c r="J47" s="66"/>
      <c r="L47" s="66"/>
      <c r="N47" s="66"/>
    </row>
    <row r="48" spans="1:31" ht="8.5" customHeight="1" x14ac:dyDescent="0.25"/>
    <row r="49" spans="6:27" x14ac:dyDescent="0.25">
      <c r="AA49" s="21"/>
    </row>
    <row r="50" spans="6:27" x14ac:dyDescent="0.25">
      <c r="F50" s="81"/>
      <c r="G50" s="104"/>
      <c r="I50" s="81"/>
      <c r="K50" s="81"/>
      <c r="AA50" s="21"/>
    </row>
    <row r="51" spans="6:27" s="21" customFormat="1" x14ac:dyDescent="0.25">
      <c r="F51" s="52"/>
      <c r="G51" s="52"/>
      <c r="I51" s="52"/>
      <c r="J51" s="52"/>
      <c r="K51" s="52"/>
      <c r="L51" s="52"/>
      <c r="M51" s="67"/>
      <c r="N51" s="52"/>
    </row>
    <row r="52" spans="6:27" s="21" customFormat="1" x14ac:dyDescent="0.25">
      <c r="F52" s="52"/>
      <c r="G52" s="52"/>
      <c r="I52" s="52"/>
      <c r="J52" s="52"/>
      <c r="K52" s="52"/>
      <c r="L52" s="52"/>
      <c r="M52" s="67"/>
      <c r="N52" s="52"/>
    </row>
    <row r="53" spans="6:27" s="21" customFormat="1" x14ac:dyDescent="0.25">
      <c r="F53" s="52"/>
      <c r="G53" s="52"/>
      <c r="I53" s="52"/>
      <c r="J53" s="52"/>
      <c r="K53" s="52"/>
      <c r="L53" s="52"/>
      <c r="M53" s="67"/>
      <c r="N53" s="52"/>
    </row>
    <row r="54" spans="6:27" s="21" customFormat="1" x14ac:dyDescent="0.25">
      <c r="F54" s="52"/>
      <c r="G54" s="52"/>
      <c r="I54" s="52"/>
      <c r="J54" s="52"/>
      <c r="K54" s="52"/>
      <c r="L54" s="52"/>
      <c r="M54" s="52"/>
      <c r="N54" s="52"/>
    </row>
    <row r="55" spans="6:27" s="21" customFormat="1" x14ac:dyDescent="0.25">
      <c r="F55" s="52"/>
      <c r="G55" s="52"/>
      <c r="I55" s="52"/>
      <c r="J55" s="52"/>
      <c r="K55" s="52"/>
      <c r="L55" s="52"/>
      <c r="M55" s="52"/>
      <c r="N55" s="52"/>
    </row>
    <row r="56" spans="6:27" s="21" customFormat="1" x14ac:dyDescent="0.25">
      <c r="F56" s="52"/>
      <c r="G56" s="52"/>
      <c r="I56" s="52"/>
      <c r="J56" s="52"/>
      <c r="K56" s="52"/>
      <c r="L56" s="52"/>
      <c r="M56" s="52"/>
      <c r="N56" s="52"/>
    </row>
    <row r="57" spans="6:27" s="21" customFormat="1" x14ac:dyDescent="0.25">
      <c r="F57" s="52"/>
      <c r="G57" s="52"/>
      <c r="I57" s="52"/>
      <c r="J57" s="52"/>
      <c r="K57" s="52"/>
      <c r="L57" s="71"/>
      <c r="M57" s="52"/>
      <c r="N57" s="71"/>
    </row>
    <row r="58" spans="6:27" s="21" customFormat="1" x14ac:dyDescent="0.25">
      <c r="F58" s="52"/>
      <c r="G58" s="52"/>
      <c r="I58" s="52"/>
      <c r="J58" s="52"/>
      <c r="K58" s="52"/>
      <c r="L58" s="71"/>
      <c r="M58" s="52"/>
      <c r="N58" s="52"/>
    </row>
    <row r="59" spans="6:27" s="21" customFormat="1" x14ac:dyDescent="0.25">
      <c r="F59" s="52"/>
      <c r="G59" s="52"/>
      <c r="I59" s="52"/>
      <c r="J59" s="52"/>
      <c r="K59" s="52"/>
      <c r="L59" s="71"/>
      <c r="M59" s="52"/>
      <c r="N59" s="52"/>
    </row>
    <row r="60" spans="6:27" s="21" customFormat="1" x14ac:dyDescent="0.25">
      <c r="F60" s="52"/>
      <c r="G60" s="52"/>
      <c r="I60" s="52"/>
      <c r="J60" s="52"/>
      <c r="K60" s="52"/>
      <c r="L60" s="71"/>
      <c r="M60" s="52"/>
      <c r="N60" s="71"/>
    </row>
    <row r="61" spans="6:27" s="21" customFormat="1" x14ac:dyDescent="0.25">
      <c r="F61" s="52"/>
      <c r="G61" s="52"/>
      <c r="I61" s="52"/>
      <c r="J61" s="52"/>
      <c r="K61" s="52"/>
      <c r="L61" s="71"/>
      <c r="M61" s="52"/>
      <c r="N61" s="71"/>
    </row>
    <row r="62" spans="6:27" s="21" customFormat="1" x14ac:dyDescent="0.25">
      <c r="F62" s="105"/>
      <c r="G62" s="105"/>
      <c r="I62" s="52"/>
      <c r="J62" s="52"/>
      <c r="K62" s="105"/>
      <c r="L62" s="71"/>
      <c r="M62" s="52"/>
      <c r="N62" s="52"/>
    </row>
    <row r="63" spans="6:27" s="21" customFormat="1" x14ac:dyDescent="0.25">
      <c r="F63" s="52"/>
      <c r="G63" s="52"/>
      <c r="I63" s="52"/>
      <c r="J63" s="52"/>
      <c r="K63" s="52"/>
      <c r="L63" s="71"/>
      <c r="M63" s="52"/>
      <c r="N63" s="52"/>
    </row>
    <row r="64" spans="6:27" s="21" customFormat="1" x14ac:dyDescent="0.25">
      <c r="F64" s="52"/>
      <c r="G64" s="52"/>
      <c r="I64" s="52"/>
      <c r="J64" s="52"/>
      <c r="K64" s="52"/>
      <c r="L64" s="52"/>
      <c r="M64" s="52"/>
      <c r="N64" s="52"/>
    </row>
    <row r="65" spans="1:27" x14ac:dyDescent="0.25">
      <c r="A65" s="21"/>
      <c r="B65" s="21"/>
      <c r="C65" s="21"/>
      <c r="D65" s="21"/>
      <c r="E65" s="21"/>
      <c r="F65" s="105"/>
      <c r="G65" s="105"/>
      <c r="I65" s="105"/>
      <c r="K65" s="105"/>
      <c r="Q65" s="21"/>
      <c r="R65" s="21"/>
      <c r="S65" s="21"/>
      <c r="T65" s="21"/>
      <c r="U65" s="21"/>
      <c r="AA65" s="21"/>
    </row>
    <row r="66" spans="1:27" x14ac:dyDescent="0.25">
      <c r="A66" s="21"/>
      <c r="B66" s="21"/>
      <c r="C66" s="21"/>
      <c r="D66" s="21"/>
      <c r="E66" s="21"/>
      <c r="F66" s="105"/>
      <c r="G66" s="105"/>
      <c r="K66" s="105"/>
      <c r="Q66" s="21"/>
      <c r="R66" s="21"/>
      <c r="S66" s="21"/>
      <c r="T66" s="21"/>
      <c r="U66" s="21"/>
    </row>
    <row r="67" spans="1:27" x14ac:dyDescent="0.25">
      <c r="A67" s="21"/>
      <c r="B67" s="21"/>
      <c r="C67" s="21"/>
      <c r="D67" s="21"/>
      <c r="E67" s="21"/>
      <c r="Q67" s="21"/>
      <c r="R67" s="21"/>
      <c r="S67" s="21"/>
      <c r="T67" s="21"/>
      <c r="U67" s="21"/>
    </row>
    <row r="69" spans="1:27" x14ac:dyDescent="0.25">
      <c r="U69" s="52"/>
      <c r="AA69" s="21"/>
    </row>
    <row r="70" spans="1:27" x14ac:dyDescent="0.25">
      <c r="U70" s="52"/>
      <c r="AA70" s="21"/>
    </row>
    <row r="71" spans="1:27" x14ac:dyDescent="0.25">
      <c r="A71" s="21"/>
      <c r="B71" s="21"/>
      <c r="C71" s="21"/>
      <c r="D71" s="21"/>
      <c r="E71" s="21"/>
      <c r="F71" s="81"/>
      <c r="G71" s="81"/>
      <c r="I71" s="81"/>
      <c r="K71" s="81"/>
      <c r="P71" s="53"/>
      <c r="Q71" s="21"/>
      <c r="R71" s="21"/>
      <c r="S71" s="21"/>
      <c r="T71" s="21"/>
      <c r="U71" s="21"/>
    </row>
    <row r="72" spans="1:27" x14ac:dyDescent="0.25">
      <c r="A72" s="21"/>
      <c r="B72" s="21"/>
      <c r="C72" s="21"/>
      <c r="D72" s="21"/>
      <c r="E72" s="21"/>
      <c r="F72" s="81"/>
      <c r="G72" s="81"/>
      <c r="I72" s="81"/>
      <c r="K72" s="81"/>
      <c r="Q72" s="21"/>
      <c r="R72" s="21"/>
      <c r="S72" s="21"/>
      <c r="T72" s="21"/>
      <c r="U72" s="21"/>
    </row>
  </sheetData>
  <mergeCells count="10">
    <mergeCell ref="AA1:AE1"/>
    <mergeCell ref="T41:T42"/>
    <mergeCell ref="U41:U42"/>
    <mergeCell ref="T38:T39"/>
    <mergeCell ref="T30:U30"/>
    <mergeCell ref="T32:T33"/>
    <mergeCell ref="U32:U33"/>
    <mergeCell ref="T35:T36"/>
    <mergeCell ref="U35:U36"/>
    <mergeCell ref="U38:U39"/>
  </mergeCells>
  <phoneticPr fontId="1" type="noConversion"/>
  <pageMargins left="0.7" right="0.7" top="0.75" bottom="0.75" header="0.3" footer="0.3"/>
  <pageSetup paperSize="9" orientation="portrait" r:id="rId1"/>
  <ignoredErrors>
    <ignoredError sqref="P31" formula="1"/>
    <ignoredError sqref="D45 E45:E46 D46 I46 G45:G46 I45:K45 J46:K46 N45:O46" formulaRange="1"/>
    <ignoredError sqref="P45:P46" formula="1" formulaRange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E7F0F9"/>
  </sheetPr>
  <dimension ref="A1:E32"/>
  <sheetViews>
    <sheetView tabSelected="1" zoomScale="160" zoomScaleNormal="160" workbookViewId="0">
      <pane ySplit="1" topLeftCell="A22" activePane="bottomLeft" state="frozen"/>
      <selection activeCell="E13" sqref="E13"/>
      <selection pane="bottomLeft" activeCell="C30" sqref="C30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58203125" style="43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86</v>
      </c>
      <c r="D1" s="42" t="s">
        <v>85</v>
      </c>
      <c r="E1" s="42" t="s">
        <v>30</v>
      </c>
    </row>
    <row r="2" spans="1:5" ht="14" thickTop="1" thickBot="1" x14ac:dyDescent="0.35">
      <c r="A2" s="44">
        <v>43466</v>
      </c>
      <c r="B2" s="45" t="s">
        <v>20</v>
      </c>
      <c r="C2" s="46"/>
      <c r="D2" s="46"/>
      <c r="E2" s="14"/>
    </row>
    <row r="3" spans="1:5" ht="13.5" thickBot="1" x14ac:dyDescent="0.35">
      <c r="A3" s="44">
        <v>43467</v>
      </c>
      <c r="B3" s="45" t="s">
        <v>25</v>
      </c>
      <c r="C3" s="46" t="s">
        <v>87</v>
      </c>
      <c r="D3" s="46" t="s">
        <v>78</v>
      </c>
      <c r="E3" s="14"/>
    </row>
    <row r="4" spans="1:5" ht="13.5" thickBot="1" x14ac:dyDescent="0.35">
      <c r="A4" s="44">
        <v>43468</v>
      </c>
      <c r="B4" s="45" t="s">
        <v>24</v>
      </c>
      <c r="C4" s="46"/>
      <c r="D4" s="46" t="s">
        <v>78</v>
      </c>
      <c r="E4" s="14"/>
    </row>
    <row r="5" spans="1:5" ht="13.5" thickBot="1" x14ac:dyDescent="0.35">
      <c r="A5" s="44">
        <v>43469</v>
      </c>
      <c r="B5" s="45" t="s">
        <v>23</v>
      </c>
      <c r="C5" s="46" t="s">
        <v>89</v>
      </c>
      <c r="D5" s="46" t="s">
        <v>88</v>
      </c>
      <c r="E5" s="14"/>
    </row>
    <row r="6" spans="1:5" ht="13.5" thickBot="1" x14ac:dyDescent="0.35">
      <c r="A6" s="47">
        <v>43470</v>
      </c>
      <c r="B6" s="48" t="s">
        <v>22</v>
      </c>
      <c r="C6" s="49"/>
      <c r="D6" s="49"/>
      <c r="E6" s="13"/>
    </row>
    <row r="7" spans="1:5" ht="13.5" thickBot="1" x14ac:dyDescent="0.35">
      <c r="A7" s="47">
        <v>43471</v>
      </c>
      <c r="B7" s="48" t="s">
        <v>21</v>
      </c>
      <c r="C7" s="49"/>
      <c r="D7" s="49"/>
      <c r="E7" s="13"/>
    </row>
    <row r="8" spans="1:5" ht="13.5" thickBot="1" x14ac:dyDescent="0.35">
      <c r="A8" s="44">
        <v>43472</v>
      </c>
      <c r="B8" s="45" t="s">
        <v>0</v>
      </c>
      <c r="C8" s="46"/>
      <c r="D8" s="46" t="s">
        <v>80</v>
      </c>
      <c r="E8" s="14"/>
    </row>
    <row r="9" spans="1:5" ht="13.5" thickBot="1" x14ac:dyDescent="0.35">
      <c r="A9" s="44">
        <v>43473</v>
      </c>
      <c r="B9" s="45" t="s">
        <v>20</v>
      </c>
      <c r="C9" s="46"/>
      <c r="D9" s="46" t="s">
        <v>81</v>
      </c>
      <c r="E9" s="14"/>
    </row>
    <row r="10" spans="1:5" ht="13.5" thickBot="1" x14ac:dyDescent="0.35">
      <c r="A10" s="44">
        <v>43474</v>
      </c>
      <c r="B10" s="45" t="s">
        <v>25</v>
      </c>
      <c r="C10" s="46"/>
      <c r="D10" s="46"/>
      <c r="E10" s="14"/>
    </row>
    <row r="11" spans="1:5" ht="13.5" thickBot="1" x14ac:dyDescent="0.35">
      <c r="A11" s="44">
        <v>43475</v>
      </c>
      <c r="B11" s="45" t="s">
        <v>24</v>
      </c>
      <c r="C11" s="46"/>
      <c r="D11" s="46" t="s">
        <v>92</v>
      </c>
      <c r="E11" s="14"/>
    </row>
    <row r="12" spans="1:5" ht="13.5" thickBot="1" x14ac:dyDescent="0.35">
      <c r="A12" s="44">
        <v>43476</v>
      </c>
      <c r="B12" s="45" t="s">
        <v>91</v>
      </c>
      <c r="C12" s="46"/>
      <c r="D12" s="46"/>
      <c r="E12" s="14"/>
    </row>
    <row r="13" spans="1:5" ht="13.5" thickBot="1" x14ac:dyDescent="0.35">
      <c r="A13" s="47">
        <v>43477</v>
      </c>
      <c r="B13" s="48" t="s">
        <v>22</v>
      </c>
      <c r="C13" s="49"/>
      <c r="D13" s="49"/>
      <c r="E13" s="13"/>
    </row>
    <row r="14" spans="1:5" ht="13.5" thickBot="1" x14ac:dyDescent="0.35">
      <c r="A14" s="47">
        <v>43478</v>
      </c>
      <c r="B14" s="48" t="s">
        <v>21</v>
      </c>
      <c r="C14" s="49"/>
      <c r="D14" s="49"/>
      <c r="E14" s="13"/>
    </row>
    <row r="15" spans="1:5" ht="13.5" thickBot="1" x14ac:dyDescent="0.35">
      <c r="A15" s="44">
        <v>43479</v>
      </c>
      <c r="B15" s="45" t="s">
        <v>0</v>
      </c>
      <c r="C15" s="46"/>
      <c r="D15" s="46" t="s">
        <v>94</v>
      </c>
      <c r="E15" s="14"/>
    </row>
    <row r="16" spans="1:5" ht="13.5" thickBot="1" x14ac:dyDescent="0.35">
      <c r="A16" s="44">
        <v>43480</v>
      </c>
      <c r="B16" s="45" t="s">
        <v>20</v>
      </c>
      <c r="C16" s="46"/>
      <c r="D16" s="46"/>
      <c r="E16" s="14"/>
    </row>
    <row r="17" spans="1:5" ht="13.5" thickBot="1" x14ac:dyDescent="0.35">
      <c r="A17" s="44">
        <v>43481</v>
      </c>
      <c r="B17" s="45" t="s">
        <v>25</v>
      </c>
      <c r="C17" s="46"/>
      <c r="D17" s="46"/>
      <c r="E17" s="14"/>
    </row>
    <row r="18" spans="1:5" ht="13.5" thickBot="1" x14ac:dyDescent="0.35">
      <c r="A18" s="44">
        <v>43482</v>
      </c>
      <c r="B18" s="45" t="s">
        <v>24</v>
      </c>
      <c r="C18" s="46"/>
      <c r="D18" s="46"/>
      <c r="E18" s="14"/>
    </row>
    <row r="19" spans="1:5" ht="13.5" thickBot="1" x14ac:dyDescent="0.35">
      <c r="A19" s="44">
        <v>43483</v>
      </c>
      <c r="B19" s="45" t="s">
        <v>23</v>
      </c>
      <c r="C19" s="46"/>
      <c r="D19" s="46"/>
      <c r="E19" s="14"/>
    </row>
    <row r="20" spans="1:5" ht="13.5" thickBot="1" x14ac:dyDescent="0.35">
      <c r="A20" s="47">
        <v>43484</v>
      </c>
      <c r="B20" s="48" t="s">
        <v>22</v>
      </c>
      <c r="C20" s="49"/>
      <c r="D20" s="49"/>
      <c r="E20" s="13"/>
    </row>
    <row r="21" spans="1:5" ht="13.5" thickBot="1" x14ac:dyDescent="0.35">
      <c r="A21" s="47">
        <v>43485</v>
      </c>
      <c r="B21" s="48" t="s">
        <v>21</v>
      </c>
      <c r="C21" s="49"/>
      <c r="D21" s="49"/>
      <c r="E21" s="13"/>
    </row>
    <row r="22" spans="1:5" ht="13.5" thickBot="1" x14ac:dyDescent="0.35">
      <c r="A22" s="44">
        <v>43486</v>
      </c>
      <c r="B22" s="45" t="s">
        <v>0</v>
      </c>
      <c r="C22" s="46"/>
      <c r="D22" s="46" t="s">
        <v>97</v>
      </c>
      <c r="E22" s="14"/>
    </row>
    <row r="23" spans="1:5" ht="13.5" thickBot="1" x14ac:dyDescent="0.35">
      <c r="A23" s="44">
        <v>43487</v>
      </c>
      <c r="B23" s="45" t="s">
        <v>20</v>
      </c>
      <c r="C23" s="46"/>
      <c r="D23" s="46" t="s">
        <v>96</v>
      </c>
      <c r="E23" s="14"/>
    </row>
    <row r="24" spans="1:5" ht="13.5" thickBot="1" x14ac:dyDescent="0.35">
      <c r="A24" s="44">
        <v>43488</v>
      </c>
      <c r="B24" s="45" t="s">
        <v>25</v>
      </c>
      <c r="C24" s="46"/>
      <c r="D24" s="46"/>
      <c r="E24" s="14"/>
    </row>
    <row r="25" spans="1:5" ht="13.5" thickBot="1" x14ac:dyDescent="0.35">
      <c r="A25" s="44">
        <v>43489</v>
      </c>
      <c r="B25" s="45" t="s">
        <v>24</v>
      </c>
      <c r="C25" s="46"/>
      <c r="D25" s="46"/>
      <c r="E25" s="14"/>
    </row>
    <row r="26" spans="1:5" ht="13.5" thickBot="1" x14ac:dyDescent="0.35">
      <c r="A26" s="44">
        <v>43490</v>
      </c>
      <c r="B26" s="45" t="s">
        <v>23</v>
      </c>
      <c r="C26" s="46"/>
      <c r="D26" s="46"/>
      <c r="E26" s="14"/>
    </row>
    <row r="27" spans="1:5" ht="13.5" thickBot="1" x14ac:dyDescent="0.35">
      <c r="A27" s="47">
        <v>43491</v>
      </c>
      <c r="B27" s="48" t="s">
        <v>22</v>
      </c>
      <c r="C27" s="49"/>
      <c r="D27" s="49"/>
      <c r="E27" s="13"/>
    </row>
    <row r="28" spans="1:5" ht="13.5" thickBot="1" x14ac:dyDescent="0.35">
      <c r="A28" s="47">
        <v>43492</v>
      </c>
      <c r="B28" s="48" t="s">
        <v>21</v>
      </c>
      <c r="C28" s="49" t="s">
        <v>100</v>
      </c>
      <c r="D28" s="49"/>
      <c r="E28" s="13"/>
    </row>
    <row r="29" spans="1:5" ht="13.5" thickBot="1" x14ac:dyDescent="0.35">
      <c r="A29" s="44">
        <v>43493</v>
      </c>
      <c r="B29" s="45" t="s">
        <v>0</v>
      </c>
      <c r="C29" s="46"/>
      <c r="D29" s="46"/>
      <c r="E29" s="14"/>
    </row>
    <row r="30" spans="1:5" ht="13.5" thickBot="1" x14ac:dyDescent="0.35">
      <c r="A30" s="44">
        <v>43494</v>
      </c>
      <c r="B30" s="45" t="s">
        <v>20</v>
      </c>
      <c r="C30" s="46"/>
      <c r="D30" s="46"/>
      <c r="E30" s="14"/>
    </row>
    <row r="31" spans="1:5" ht="13.5" thickBot="1" x14ac:dyDescent="0.35">
      <c r="A31" s="44">
        <v>43495</v>
      </c>
      <c r="B31" s="45" t="s">
        <v>25</v>
      </c>
      <c r="C31" s="46"/>
      <c r="D31" s="46"/>
      <c r="E31" s="14"/>
    </row>
    <row r="32" spans="1:5" ht="13.5" thickBot="1" x14ac:dyDescent="0.35">
      <c r="A32" s="44">
        <v>43496</v>
      </c>
      <c r="B32" s="45" t="s">
        <v>24</v>
      </c>
      <c r="C32" s="46"/>
      <c r="D32" s="46"/>
      <c r="E3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9993-0925-4E18-8D3A-5C19927E7B48}">
  <sheetPr>
    <tabColor rgb="FFC7DCF1"/>
  </sheetPr>
  <dimension ref="A1:E29"/>
  <sheetViews>
    <sheetView zoomScale="160" zoomScaleNormal="160" workbookViewId="0">
      <pane ySplit="1" topLeftCell="A15" activePane="bottomLeft" state="frozen"/>
      <selection activeCell="E13" sqref="E13"/>
      <selection pane="bottomLeft" activeCell="E26" sqref="E26"/>
    </sheetView>
  </sheetViews>
  <sheetFormatPr defaultRowHeight="14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customWidth="1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12" t="s">
        <v>30</v>
      </c>
    </row>
    <row r="2" spans="1:5" ht="15" thickTop="1" thickBot="1" x14ac:dyDescent="0.35">
      <c r="A2" s="44">
        <v>43497</v>
      </c>
      <c r="B2" s="45" t="s">
        <v>23</v>
      </c>
      <c r="C2" s="46"/>
      <c r="D2" s="46"/>
      <c r="E2" s="14"/>
    </row>
    <row r="3" spans="1:5" ht="14.5" thickBot="1" x14ac:dyDescent="0.35">
      <c r="A3" s="47">
        <v>43498</v>
      </c>
      <c r="B3" s="48" t="s">
        <v>22</v>
      </c>
      <c r="C3" s="49"/>
      <c r="D3" s="49"/>
      <c r="E3" s="13" t="s">
        <v>73</v>
      </c>
    </row>
    <row r="4" spans="1:5" ht="14.5" thickBot="1" x14ac:dyDescent="0.35">
      <c r="A4" s="47">
        <v>43499</v>
      </c>
      <c r="B4" s="48" t="s">
        <v>21</v>
      </c>
      <c r="C4" s="49" t="s">
        <v>162</v>
      </c>
      <c r="D4" s="49"/>
      <c r="E4" s="13"/>
    </row>
    <row r="5" spans="1:5" ht="14.5" thickBot="1" x14ac:dyDescent="0.35">
      <c r="A5" s="44">
        <v>43500</v>
      </c>
      <c r="B5" s="45" t="s">
        <v>0</v>
      </c>
      <c r="C5" s="46"/>
      <c r="D5" s="46"/>
      <c r="E5" s="14" t="s">
        <v>75</v>
      </c>
    </row>
    <row r="6" spans="1:5" ht="14.5" thickBot="1" x14ac:dyDescent="0.35">
      <c r="A6" s="44">
        <v>43501</v>
      </c>
      <c r="B6" s="45" t="s">
        <v>20</v>
      </c>
      <c r="C6" s="46"/>
      <c r="D6" s="46"/>
      <c r="E6" s="14" t="s">
        <v>74</v>
      </c>
    </row>
    <row r="7" spans="1:5" ht="14.5" thickBot="1" x14ac:dyDescent="0.35">
      <c r="A7" s="44">
        <v>43502</v>
      </c>
      <c r="B7" s="45" t="s">
        <v>25</v>
      </c>
      <c r="C7" s="46"/>
      <c r="D7" s="46"/>
      <c r="E7" s="14"/>
    </row>
    <row r="8" spans="1:5" ht="14.5" thickBot="1" x14ac:dyDescent="0.35">
      <c r="A8" s="44">
        <v>43503</v>
      </c>
      <c r="B8" s="45" t="s">
        <v>24</v>
      </c>
      <c r="C8" s="46"/>
      <c r="D8" s="46"/>
      <c r="E8" s="14"/>
    </row>
    <row r="9" spans="1:5" ht="14.5" thickBot="1" x14ac:dyDescent="0.35">
      <c r="A9" s="44">
        <v>43504</v>
      </c>
      <c r="B9" s="45" t="s">
        <v>26</v>
      </c>
      <c r="C9" s="46"/>
      <c r="D9" s="46"/>
      <c r="E9" s="14"/>
    </row>
    <row r="10" spans="1:5" ht="14.5" thickBot="1" x14ac:dyDescent="0.35">
      <c r="A10" s="47">
        <v>43505</v>
      </c>
      <c r="B10" s="48" t="s">
        <v>22</v>
      </c>
      <c r="C10" s="49"/>
      <c r="D10" s="49"/>
      <c r="E10" s="13"/>
    </row>
    <row r="11" spans="1:5" ht="14.5" thickBot="1" x14ac:dyDescent="0.35">
      <c r="A11" s="47">
        <v>43506</v>
      </c>
      <c r="B11" s="48" t="s">
        <v>21</v>
      </c>
      <c r="C11" s="49"/>
      <c r="D11" s="49"/>
      <c r="E11" s="13"/>
    </row>
    <row r="12" spans="1:5" ht="14.5" thickBot="1" x14ac:dyDescent="0.35">
      <c r="A12" s="44">
        <v>43507</v>
      </c>
      <c r="B12" s="45" t="s">
        <v>0</v>
      </c>
      <c r="C12" s="46"/>
      <c r="D12" s="46"/>
      <c r="E12" s="14" t="s">
        <v>77</v>
      </c>
    </row>
    <row r="13" spans="1:5" ht="14.5" thickBot="1" x14ac:dyDescent="0.35">
      <c r="A13" s="44">
        <v>43508</v>
      </c>
      <c r="B13" s="45" t="s">
        <v>20</v>
      </c>
      <c r="C13" s="46"/>
      <c r="D13" s="46"/>
      <c r="E13" s="14" t="s">
        <v>76</v>
      </c>
    </row>
    <row r="14" spans="1:5" ht="14.5" thickBot="1" x14ac:dyDescent="0.35">
      <c r="A14" s="44">
        <v>43509</v>
      </c>
      <c r="B14" s="45" t="s">
        <v>25</v>
      </c>
      <c r="C14" s="46"/>
      <c r="D14" s="46"/>
      <c r="E14" s="14" t="s">
        <v>183</v>
      </c>
    </row>
    <row r="15" spans="1:5" ht="14.5" thickBot="1" x14ac:dyDescent="0.35">
      <c r="A15" s="44">
        <v>43510</v>
      </c>
      <c r="B15" s="45" t="s">
        <v>24</v>
      </c>
      <c r="C15" s="46"/>
      <c r="D15" s="46"/>
      <c r="E15" s="14"/>
    </row>
    <row r="16" spans="1:5" ht="14.5" thickBot="1" x14ac:dyDescent="0.35">
      <c r="A16" s="44">
        <v>43511</v>
      </c>
      <c r="B16" s="45" t="s">
        <v>23</v>
      </c>
      <c r="C16" s="46"/>
      <c r="D16" s="46"/>
      <c r="E16" s="14"/>
    </row>
    <row r="17" spans="1:5" ht="14.5" thickBot="1" x14ac:dyDescent="0.35">
      <c r="A17" s="47">
        <v>43512</v>
      </c>
      <c r="B17" s="48" t="s">
        <v>22</v>
      </c>
      <c r="C17" s="49"/>
      <c r="D17" s="49"/>
      <c r="E17" s="13"/>
    </row>
    <row r="18" spans="1:5" ht="14.5" thickBot="1" x14ac:dyDescent="0.35">
      <c r="A18" s="47">
        <v>43513</v>
      </c>
      <c r="B18" s="48" t="s">
        <v>21</v>
      </c>
      <c r="C18" s="49"/>
      <c r="D18" s="49"/>
      <c r="E18" s="13"/>
    </row>
    <row r="19" spans="1:5" ht="14.5" thickBot="1" x14ac:dyDescent="0.35">
      <c r="A19" s="44">
        <v>43514</v>
      </c>
      <c r="B19" s="45" t="s">
        <v>0</v>
      </c>
      <c r="C19" s="46"/>
      <c r="D19" s="46"/>
      <c r="E19" s="14"/>
    </row>
    <row r="20" spans="1:5" ht="14.5" thickBot="1" x14ac:dyDescent="0.35">
      <c r="A20" s="44">
        <v>43515</v>
      </c>
      <c r="B20" s="45" t="s">
        <v>20</v>
      </c>
      <c r="C20" s="46"/>
      <c r="D20" s="46"/>
      <c r="E20" s="14"/>
    </row>
    <row r="21" spans="1:5" ht="14.5" thickBot="1" x14ac:dyDescent="0.35">
      <c r="A21" s="44">
        <v>43516</v>
      </c>
      <c r="B21" s="45" t="s">
        <v>25</v>
      </c>
      <c r="C21" s="46"/>
      <c r="D21" s="46"/>
      <c r="E21" s="14"/>
    </row>
    <row r="22" spans="1:5" ht="14.5" thickBot="1" x14ac:dyDescent="0.35">
      <c r="A22" s="44">
        <v>43517</v>
      </c>
      <c r="B22" s="45" t="s">
        <v>24</v>
      </c>
      <c r="C22" s="46"/>
      <c r="D22" s="46"/>
      <c r="E22" s="14" t="s">
        <v>184</v>
      </c>
    </row>
    <row r="23" spans="1:5" ht="14.5" thickBot="1" x14ac:dyDescent="0.35">
      <c r="A23" s="44">
        <v>43518</v>
      </c>
      <c r="B23" s="45" t="s">
        <v>23</v>
      </c>
      <c r="C23" s="46"/>
      <c r="D23" s="46" t="s">
        <v>164</v>
      </c>
      <c r="E23" s="14"/>
    </row>
    <row r="24" spans="1:5" ht="14.5" thickBot="1" x14ac:dyDescent="0.35">
      <c r="A24" s="47">
        <v>43519</v>
      </c>
      <c r="B24" s="48" t="s">
        <v>22</v>
      </c>
      <c r="C24" s="49" t="s">
        <v>182</v>
      </c>
      <c r="D24" s="49" t="s">
        <v>165</v>
      </c>
      <c r="E24" s="13"/>
    </row>
    <row r="25" spans="1:5" ht="14.5" thickBot="1" x14ac:dyDescent="0.35">
      <c r="A25" s="47">
        <v>43520</v>
      </c>
      <c r="B25" s="48" t="s">
        <v>21</v>
      </c>
      <c r="C25" s="49"/>
      <c r="D25" s="49"/>
      <c r="E25" s="13"/>
    </row>
    <row r="26" spans="1:5" ht="14.5" thickBot="1" x14ac:dyDescent="0.35">
      <c r="A26" s="44">
        <v>43521</v>
      </c>
      <c r="B26" s="45" t="s">
        <v>0</v>
      </c>
      <c r="C26" s="46"/>
      <c r="D26" s="46"/>
      <c r="E26" s="14"/>
    </row>
    <row r="27" spans="1:5" ht="14.5" thickBot="1" x14ac:dyDescent="0.35">
      <c r="A27" s="44">
        <v>43522</v>
      </c>
      <c r="B27" s="45" t="s">
        <v>20</v>
      </c>
      <c r="C27" s="46"/>
      <c r="D27" s="46"/>
      <c r="E27" s="14"/>
    </row>
    <row r="28" spans="1:5" ht="14.5" thickBot="1" x14ac:dyDescent="0.35">
      <c r="A28" s="44">
        <v>43523</v>
      </c>
      <c r="B28" s="45" t="s">
        <v>25</v>
      </c>
      <c r="C28" s="46"/>
      <c r="D28" s="46"/>
      <c r="E28" s="14"/>
    </row>
    <row r="29" spans="1:5" ht="14.5" thickBot="1" x14ac:dyDescent="0.35">
      <c r="A29" s="44">
        <v>43524</v>
      </c>
      <c r="B29" s="45" t="s">
        <v>24</v>
      </c>
      <c r="C29" s="46"/>
      <c r="D29" s="46"/>
      <c r="E2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2DEB-A3CE-4A1D-9943-C592F17C11A2}">
  <sheetPr>
    <tabColor rgb="FFA7C8E9"/>
  </sheetPr>
  <dimension ref="A1:E32"/>
  <sheetViews>
    <sheetView zoomScale="160" zoomScaleNormal="160" workbookViewId="0">
      <pane ySplit="1" topLeftCell="A10" activePane="bottomLeft" state="frozen"/>
      <selection activeCell="E13" sqref="E13"/>
      <selection pane="bottomLeft" activeCell="E14" sqref="E14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style="119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42" t="s">
        <v>30</v>
      </c>
    </row>
    <row r="2" spans="1:5" ht="14" thickTop="1" thickBot="1" x14ac:dyDescent="0.35">
      <c r="A2" s="44">
        <v>43525</v>
      </c>
      <c r="B2" s="45" t="s">
        <v>23</v>
      </c>
      <c r="C2" s="46"/>
      <c r="D2" s="46"/>
      <c r="E2" s="14"/>
    </row>
    <row r="3" spans="1:5" ht="13.5" thickBot="1" x14ac:dyDescent="0.35">
      <c r="A3" s="47">
        <v>43526</v>
      </c>
      <c r="B3" s="48" t="s">
        <v>22</v>
      </c>
      <c r="C3" s="49"/>
      <c r="D3" s="49"/>
      <c r="E3" s="13"/>
    </row>
    <row r="4" spans="1:5" ht="13.5" thickBot="1" x14ac:dyDescent="0.35">
      <c r="A4" s="47">
        <v>43527</v>
      </c>
      <c r="B4" s="48" t="s">
        <v>21</v>
      </c>
      <c r="C4" s="49"/>
      <c r="D4" s="49"/>
      <c r="E4" s="13"/>
    </row>
    <row r="5" spans="1:5" ht="13.5" thickBot="1" x14ac:dyDescent="0.35">
      <c r="A5" s="44">
        <v>43528</v>
      </c>
      <c r="B5" s="45" t="s">
        <v>0</v>
      </c>
      <c r="C5" s="46"/>
      <c r="D5" s="46" t="s">
        <v>186</v>
      </c>
      <c r="E5" s="14" t="s">
        <v>183</v>
      </c>
    </row>
    <row r="6" spans="1:5" ht="13.5" thickBot="1" x14ac:dyDescent="0.35">
      <c r="A6" s="44">
        <v>43529</v>
      </c>
      <c r="B6" s="45" t="s">
        <v>20</v>
      </c>
      <c r="C6" s="46"/>
      <c r="D6" s="46"/>
      <c r="E6" s="14" t="s">
        <v>185</v>
      </c>
    </row>
    <row r="7" spans="1:5" ht="13.5" thickBot="1" x14ac:dyDescent="0.35">
      <c r="A7" s="44">
        <v>43530</v>
      </c>
      <c r="B7" s="45" t="s">
        <v>25</v>
      </c>
      <c r="C7" s="46"/>
      <c r="D7" s="46"/>
      <c r="E7" s="14"/>
    </row>
    <row r="8" spans="1:5" ht="13.5" thickBot="1" x14ac:dyDescent="0.35">
      <c r="A8" s="44">
        <v>43531</v>
      </c>
      <c r="B8" s="45" t="s">
        <v>24</v>
      </c>
      <c r="C8" s="46"/>
      <c r="D8" s="46"/>
      <c r="E8" s="14"/>
    </row>
    <row r="9" spans="1:5" ht="13.5" thickBot="1" x14ac:dyDescent="0.35">
      <c r="A9" s="44">
        <v>43532</v>
      </c>
      <c r="B9" s="45" t="s">
        <v>23</v>
      </c>
      <c r="C9" s="46"/>
      <c r="D9" s="46"/>
      <c r="E9" s="14"/>
    </row>
    <row r="10" spans="1:5" ht="13.5" thickBot="1" x14ac:dyDescent="0.35">
      <c r="A10" s="47">
        <v>43533</v>
      </c>
      <c r="B10" s="48" t="s">
        <v>22</v>
      </c>
      <c r="C10" s="49"/>
      <c r="D10" s="49"/>
      <c r="E10" s="13"/>
    </row>
    <row r="11" spans="1:5" ht="13.5" thickBot="1" x14ac:dyDescent="0.35">
      <c r="A11" s="47">
        <v>43534</v>
      </c>
      <c r="B11" s="48" t="s">
        <v>21</v>
      </c>
      <c r="C11" s="49"/>
      <c r="D11" s="49"/>
      <c r="E11" s="13"/>
    </row>
    <row r="12" spans="1:5" ht="13.5" thickBot="1" x14ac:dyDescent="0.35">
      <c r="A12" s="44">
        <v>43535</v>
      </c>
      <c r="B12" s="45" t="s">
        <v>0</v>
      </c>
      <c r="C12" s="46"/>
      <c r="D12" s="46"/>
      <c r="E12" s="14" t="s">
        <v>194</v>
      </c>
    </row>
    <row r="13" spans="1:5" ht="13.5" thickBot="1" x14ac:dyDescent="0.35">
      <c r="A13" s="44">
        <v>43536</v>
      </c>
      <c r="B13" s="45" t="s">
        <v>20</v>
      </c>
      <c r="C13" s="46"/>
      <c r="D13" s="46"/>
      <c r="E13" s="14" t="s">
        <v>195</v>
      </c>
    </row>
    <row r="14" spans="1:5" ht="13.5" thickBot="1" x14ac:dyDescent="0.35">
      <c r="A14" s="44">
        <v>43537</v>
      </c>
      <c r="B14" s="45" t="s">
        <v>25</v>
      </c>
      <c r="C14" s="46"/>
      <c r="D14" s="46"/>
      <c r="E14" s="14" t="s">
        <v>194</v>
      </c>
    </row>
    <row r="15" spans="1:5" ht="13.5" thickBot="1" x14ac:dyDescent="0.35">
      <c r="A15" s="44">
        <v>43538</v>
      </c>
      <c r="B15" s="45" t="s">
        <v>24</v>
      </c>
      <c r="C15" s="46" t="s">
        <v>191</v>
      </c>
      <c r="D15" s="46"/>
      <c r="E15" s="14"/>
    </row>
    <row r="16" spans="1:5" ht="13.5" thickBot="1" x14ac:dyDescent="0.35">
      <c r="A16" s="44">
        <v>43539</v>
      </c>
      <c r="B16" s="45" t="s">
        <v>26</v>
      </c>
      <c r="C16" s="46"/>
      <c r="D16" s="46"/>
      <c r="E16" s="14"/>
    </row>
    <row r="17" spans="1:5" ht="13.5" thickBot="1" x14ac:dyDescent="0.35">
      <c r="A17" s="47">
        <v>43540</v>
      </c>
      <c r="B17" s="48" t="s">
        <v>22</v>
      </c>
      <c r="C17" s="49"/>
      <c r="D17" s="49"/>
      <c r="E17" s="13"/>
    </row>
    <row r="18" spans="1:5" ht="13.5" thickBot="1" x14ac:dyDescent="0.35">
      <c r="A18" s="47">
        <v>43541</v>
      </c>
      <c r="B18" s="48" t="s">
        <v>21</v>
      </c>
      <c r="C18" s="49"/>
      <c r="D18" s="49"/>
      <c r="E18" s="13"/>
    </row>
    <row r="19" spans="1:5" ht="13.5" thickBot="1" x14ac:dyDescent="0.35">
      <c r="A19" s="44">
        <v>43542</v>
      </c>
      <c r="B19" s="45" t="s">
        <v>0</v>
      </c>
      <c r="C19" s="46"/>
      <c r="D19" s="46"/>
      <c r="E19" s="14"/>
    </row>
    <row r="20" spans="1:5" ht="13.5" thickBot="1" x14ac:dyDescent="0.35">
      <c r="A20" s="44">
        <v>43543</v>
      </c>
      <c r="B20" s="45" t="s">
        <v>20</v>
      </c>
      <c r="C20" s="46"/>
      <c r="D20" s="46"/>
      <c r="E20" s="14"/>
    </row>
    <row r="21" spans="1:5" ht="13.5" thickBot="1" x14ac:dyDescent="0.35">
      <c r="A21" s="44">
        <v>43544</v>
      </c>
      <c r="B21" s="45" t="s">
        <v>25</v>
      </c>
      <c r="C21" s="46"/>
      <c r="D21" s="46"/>
      <c r="E21" s="14"/>
    </row>
    <row r="22" spans="1:5" ht="13.5" thickBot="1" x14ac:dyDescent="0.35">
      <c r="A22" s="44">
        <v>43545</v>
      </c>
      <c r="B22" s="45" t="s">
        <v>24</v>
      </c>
      <c r="C22" s="46"/>
      <c r="D22" s="46"/>
      <c r="E22" s="14"/>
    </row>
    <row r="23" spans="1:5" ht="13.5" thickBot="1" x14ac:dyDescent="0.35">
      <c r="A23" s="44">
        <v>43546</v>
      </c>
      <c r="B23" s="45" t="s">
        <v>23</v>
      </c>
      <c r="C23" s="46"/>
      <c r="D23" s="46"/>
      <c r="E23" s="14"/>
    </row>
    <row r="24" spans="1:5" ht="13.5" thickBot="1" x14ac:dyDescent="0.35">
      <c r="A24" s="47">
        <v>43547</v>
      </c>
      <c r="B24" s="48" t="s">
        <v>22</v>
      </c>
      <c r="C24" s="49"/>
      <c r="D24" s="49"/>
      <c r="E24" s="13"/>
    </row>
    <row r="25" spans="1:5" ht="13.5" thickBot="1" x14ac:dyDescent="0.35">
      <c r="A25" s="47">
        <v>43548</v>
      </c>
      <c r="B25" s="48" t="s">
        <v>21</v>
      </c>
      <c r="C25" s="49"/>
      <c r="D25" s="49"/>
      <c r="E25" s="13"/>
    </row>
    <row r="26" spans="1:5" ht="13.5" thickBot="1" x14ac:dyDescent="0.35">
      <c r="A26" s="44">
        <v>43549</v>
      </c>
      <c r="B26" s="45" t="s">
        <v>0</v>
      </c>
      <c r="C26" s="46"/>
      <c r="D26" s="46"/>
      <c r="E26" s="14"/>
    </row>
    <row r="27" spans="1:5" ht="13.5" thickBot="1" x14ac:dyDescent="0.35">
      <c r="A27" s="44">
        <v>43550</v>
      </c>
      <c r="B27" s="45" t="s">
        <v>20</v>
      </c>
      <c r="C27" s="46"/>
      <c r="D27" s="46"/>
      <c r="E27" s="14"/>
    </row>
    <row r="28" spans="1:5" ht="13.5" thickBot="1" x14ac:dyDescent="0.35">
      <c r="A28" s="44">
        <v>43551</v>
      </c>
      <c r="B28" s="45" t="s">
        <v>25</v>
      </c>
      <c r="C28" s="46"/>
      <c r="D28" s="46"/>
      <c r="E28" s="14"/>
    </row>
    <row r="29" spans="1:5" ht="13.5" thickBot="1" x14ac:dyDescent="0.35">
      <c r="A29" s="44">
        <v>43552</v>
      </c>
      <c r="B29" s="45" t="s">
        <v>24</v>
      </c>
      <c r="C29" s="46"/>
      <c r="D29" s="46"/>
      <c r="E29" s="14"/>
    </row>
    <row r="30" spans="1:5" ht="13.5" thickBot="1" x14ac:dyDescent="0.35">
      <c r="A30" s="44">
        <v>43553</v>
      </c>
      <c r="B30" s="45" t="s">
        <v>23</v>
      </c>
      <c r="C30" s="46"/>
      <c r="D30" s="46"/>
      <c r="E30" s="14"/>
    </row>
    <row r="31" spans="1:5" ht="13.5" thickBot="1" x14ac:dyDescent="0.35">
      <c r="A31" s="47">
        <v>43554</v>
      </c>
      <c r="B31" s="48" t="s">
        <v>22</v>
      </c>
      <c r="C31" s="49"/>
      <c r="D31" s="49"/>
      <c r="E31" s="13"/>
    </row>
    <row r="32" spans="1:5" ht="13.5" thickBot="1" x14ac:dyDescent="0.35">
      <c r="A32" s="47">
        <v>43555</v>
      </c>
      <c r="B32" s="48" t="s">
        <v>21</v>
      </c>
      <c r="C32" s="49"/>
      <c r="D32" s="49"/>
      <c r="E32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AC48-C168-4B6E-9C6E-DB76D925537F}">
  <sheetPr>
    <tabColor rgb="FF87B4E1"/>
  </sheetPr>
  <dimension ref="A1:E31"/>
  <sheetViews>
    <sheetView zoomScale="160" zoomScaleNormal="160" workbookViewId="0">
      <pane ySplit="1" topLeftCell="A7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style="43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42" t="s">
        <v>30</v>
      </c>
    </row>
    <row r="2" spans="1:5" ht="14" thickTop="1" thickBot="1" x14ac:dyDescent="0.35">
      <c r="A2" s="44">
        <v>43556</v>
      </c>
      <c r="B2" s="45" t="s">
        <v>0</v>
      </c>
      <c r="C2" s="46"/>
      <c r="D2" s="46"/>
      <c r="E2" s="46"/>
    </row>
    <row r="3" spans="1:5" ht="13.5" thickBot="1" x14ac:dyDescent="0.35">
      <c r="A3" s="44">
        <v>43557</v>
      </c>
      <c r="B3" s="45" t="s">
        <v>20</v>
      </c>
      <c r="C3" s="46"/>
      <c r="D3" s="46"/>
      <c r="E3" s="46"/>
    </row>
    <row r="4" spans="1:5" ht="13.5" thickBot="1" x14ac:dyDescent="0.35">
      <c r="A4" s="44">
        <v>43558</v>
      </c>
      <c r="B4" s="45" t="s">
        <v>25</v>
      </c>
      <c r="C4" s="46"/>
      <c r="D4" s="46"/>
      <c r="E4" s="46"/>
    </row>
    <row r="5" spans="1:5" ht="13.5" thickBot="1" x14ac:dyDescent="0.35">
      <c r="A5" s="44">
        <v>43559</v>
      </c>
      <c r="B5" s="45" t="s">
        <v>24</v>
      </c>
      <c r="C5" s="46"/>
      <c r="D5" s="46"/>
      <c r="E5" s="46"/>
    </row>
    <row r="6" spans="1:5" ht="13.5" thickBot="1" x14ac:dyDescent="0.35">
      <c r="A6" s="44">
        <v>43560</v>
      </c>
      <c r="B6" s="45" t="s">
        <v>23</v>
      </c>
      <c r="C6" s="46"/>
      <c r="D6" s="46"/>
      <c r="E6" s="46"/>
    </row>
    <row r="7" spans="1:5" ht="13.5" thickBot="1" x14ac:dyDescent="0.35">
      <c r="A7" s="47">
        <v>43561</v>
      </c>
      <c r="B7" s="48" t="s">
        <v>22</v>
      </c>
      <c r="C7" s="49"/>
      <c r="D7" s="49"/>
      <c r="E7" s="49"/>
    </row>
    <row r="8" spans="1:5" ht="13.5" thickBot="1" x14ac:dyDescent="0.35">
      <c r="A8" s="47">
        <v>43562</v>
      </c>
      <c r="B8" s="48" t="s">
        <v>21</v>
      </c>
      <c r="C8" s="49"/>
      <c r="D8" s="49"/>
      <c r="E8" s="49"/>
    </row>
    <row r="9" spans="1:5" ht="13.5" thickBot="1" x14ac:dyDescent="0.35">
      <c r="A9" s="44">
        <v>43563</v>
      </c>
      <c r="B9" s="45" t="s">
        <v>0</v>
      </c>
      <c r="C9" s="46"/>
      <c r="D9" s="46"/>
      <c r="E9" s="46"/>
    </row>
    <row r="10" spans="1:5" ht="13.5" thickBot="1" x14ac:dyDescent="0.35">
      <c r="A10" s="44">
        <v>43564</v>
      </c>
      <c r="B10" s="45" t="s">
        <v>20</v>
      </c>
      <c r="C10" s="46"/>
      <c r="D10" s="46"/>
      <c r="E10" s="46"/>
    </row>
    <row r="11" spans="1:5" ht="13.5" thickBot="1" x14ac:dyDescent="0.35">
      <c r="A11" s="44">
        <v>43565</v>
      </c>
      <c r="B11" s="45" t="s">
        <v>25</v>
      </c>
      <c r="C11" s="46"/>
      <c r="D11" s="46"/>
      <c r="E11" s="46"/>
    </row>
    <row r="12" spans="1:5" ht="13.5" thickBot="1" x14ac:dyDescent="0.35">
      <c r="A12" s="44">
        <v>43566</v>
      </c>
      <c r="B12" s="45" t="s">
        <v>24</v>
      </c>
      <c r="C12" s="46"/>
      <c r="D12" s="46"/>
      <c r="E12" s="46"/>
    </row>
    <row r="13" spans="1:5" ht="13.5" thickBot="1" x14ac:dyDescent="0.35">
      <c r="A13" s="44">
        <v>43567</v>
      </c>
      <c r="B13" s="45" t="s">
        <v>26</v>
      </c>
      <c r="C13" s="46"/>
      <c r="D13" s="46"/>
      <c r="E13" s="46"/>
    </row>
    <row r="14" spans="1:5" ht="13.5" thickBot="1" x14ac:dyDescent="0.35">
      <c r="A14" s="47">
        <v>43568</v>
      </c>
      <c r="B14" s="48" t="s">
        <v>22</v>
      </c>
      <c r="C14" s="49"/>
      <c r="D14" s="49"/>
      <c r="E14" s="49"/>
    </row>
    <row r="15" spans="1:5" ht="13.5" thickBot="1" x14ac:dyDescent="0.35">
      <c r="A15" s="47">
        <v>43569</v>
      </c>
      <c r="B15" s="48" t="s">
        <v>21</v>
      </c>
      <c r="C15" s="49"/>
      <c r="D15" s="49"/>
      <c r="E15" s="49"/>
    </row>
    <row r="16" spans="1:5" ht="13.5" thickBot="1" x14ac:dyDescent="0.35">
      <c r="A16" s="44">
        <v>43570</v>
      </c>
      <c r="B16" s="45" t="s">
        <v>0</v>
      </c>
      <c r="C16" s="46"/>
      <c r="D16" s="46"/>
      <c r="E16" s="46"/>
    </row>
    <row r="17" spans="1:5" ht="13.5" thickBot="1" x14ac:dyDescent="0.35">
      <c r="A17" s="44">
        <v>43571</v>
      </c>
      <c r="B17" s="45" t="s">
        <v>20</v>
      </c>
      <c r="C17" s="46"/>
      <c r="D17" s="46"/>
      <c r="E17" s="46"/>
    </row>
    <row r="18" spans="1:5" ht="13.5" thickBot="1" x14ac:dyDescent="0.35">
      <c r="A18" s="44">
        <v>43572</v>
      </c>
      <c r="B18" s="45" t="s">
        <v>25</v>
      </c>
      <c r="C18" s="46"/>
      <c r="D18" s="46"/>
      <c r="E18" s="46"/>
    </row>
    <row r="19" spans="1:5" ht="13.5" thickBot="1" x14ac:dyDescent="0.35">
      <c r="A19" s="44">
        <v>43573</v>
      </c>
      <c r="B19" s="45" t="s">
        <v>24</v>
      </c>
      <c r="C19" s="46"/>
      <c r="D19" s="46"/>
      <c r="E19" s="46"/>
    </row>
    <row r="20" spans="1:5" ht="13.5" thickBot="1" x14ac:dyDescent="0.35">
      <c r="A20" s="44">
        <v>43574</v>
      </c>
      <c r="B20" s="45" t="s">
        <v>23</v>
      </c>
      <c r="C20" s="46"/>
      <c r="D20" s="46"/>
      <c r="E20" s="46"/>
    </row>
    <row r="21" spans="1:5" ht="13.5" thickBot="1" x14ac:dyDescent="0.35">
      <c r="A21" s="47">
        <v>43575</v>
      </c>
      <c r="B21" s="48" t="s">
        <v>22</v>
      </c>
      <c r="C21" s="49"/>
      <c r="D21" s="49"/>
      <c r="E21" s="49"/>
    </row>
    <row r="22" spans="1:5" ht="13.5" thickBot="1" x14ac:dyDescent="0.35">
      <c r="A22" s="47">
        <v>43576</v>
      </c>
      <c r="B22" s="48" t="s">
        <v>21</v>
      </c>
      <c r="C22" s="49"/>
      <c r="D22" s="49"/>
      <c r="E22" s="49"/>
    </row>
    <row r="23" spans="1:5" ht="13.5" thickBot="1" x14ac:dyDescent="0.35">
      <c r="A23" s="44">
        <v>43577</v>
      </c>
      <c r="B23" s="45" t="s">
        <v>0</v>
      </c>
      <c r="C23" s="46"/>
      <c r="D23" s="46"/>
      <c r="E23" s="46"/>
    </row>
    <row r="24" spans="1:5" ht="13.5" thickBot="1" x14ac:dyDescent="0.35">
      <c r="A24" s="44">
        <v>43578</v>
      </c>
      <c r="B24" s="45" t="s">
        <v>20</v>
      </c>
      <c r="C24" s="46"/>
      <c r="D24" s="46"/>
      <c r="E24" s="46"/>
    </row>
    <row r="25" spans="1:5" ht="13.5" thickBot="1" x14ac:dyDescent="0.35">
      <c r="A25" s="44">
        <v>43579</v>
      </c>
      <c r="B25" s="45" t="s">
        <v>25</v>
      </c>
      <c r="C25" s="46"/>
      <c r="D25" s="46"/>
      <c r="E25" s="46"/>
    </row>
    <row r="26" spans="1:5" ht="13.5" thickBot="1" x14ac:dyDescent="0.35">
      <c r="A26" s="44">
        <v>43580</v>
      </c>
      <c r="B26" s="45" t="s">
        <v>24</v>
      </c>
      <c r="C26" s="46"/>
      <c r="D26" s="46"/>
      <c r="E26" s="46"/>
    </row>
    <row r="27" spans="1:5" ht="13.5" thickBot="1" x14ac:dyDescent="0.35">
      <c r="A27" s="44">
        <v>43581</v>
      </c>
      <c r="B27" s="45" t="s">
        <v>23</v>
      </c>
      <c r="C27" s="46"/>
      <c r="D27" s="46"/>
      <c r="E27" s="46"/>
    </row>
    <row r="28" spans="1:5" ht="13.5" thickBot="1" x14ac:dyDescent="0.35">
      <c r="A28" s="47">
        <v>43582</v>
      </c>
      <c r="B28" s="48" t="s">
        <v>22</v>
      </c>
      <c r="C28" s="49"/>
      <c r="D28" s="49"/>
      <c r="E28" s="49"/>
    </row>
    <row r="29" spans="1:5" ht="13.5" thickBot="1" x14ac:dyDescent="0.35">
      <c r="A29" s="47">
        <v>43583</v>
      </c>
      <c r="B29" s="48" t="s">
        <v>21</v>
      </c>
      <c r="C29" s="49"/>
      <c r="D29" s="49"/>
      <c r="E29" s="49"/>
    </row>
    <row r="30" spans="1:5" ht="13.5" thickBot="1" x14ac:dyDescent="0.35">
      <c r="A30" s="44">
        <v>43584</v>
      </c>
      <c r="B30" s="45" t="s">
        <v>0</v>
      </c>
      <c r="C30" s="46"/>
      <c r="D30" s="46"/>
      <c r="E30" s="46"/>
    </row>
    <row r="31" spans="1:5" ht="13.5" thickBot="1" x14ac:dyDescent="0.35">
      <c r="A31" s="44">
        <v>43585</v>
      </c>
      <c r="B31" s="45" t="s">
        <v>20</v>
      </c>
      <c r="C31" s="46"/>
      <c r="D31" s="46"/>
      <c r="E31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2A0-7F72-4566-A28B-98B9C5EBD7BD}">
  <sheetPr>
    <tabColor rgb="FF67A0D9"/>
  </sheetPr>
  <dimension ref="A1:E32"/>
  <sheetViews>
    <sheetView zoomScale="160" zoomScaleNormal="160" workbookViewId="0">
      <pane ySplit="1" topLeftCell="A7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style="43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42" t="s">
        <v>30</v>
      </c>
    </row>
    <row r="2" spans="1:5" ht="14" thickTop="1" thickBot="1" x14ac:dyDescent="0.35">
      <c r="A2" s="44">
        <v>43586</v>
      </c>
      <c r="B2" s="45" t="s">
        <v>25</v>
      </c>
      <c r="C2" s="46"/>
      <c r="D2" s="46"/>
      <c r="E2" s="46"/>
    </row>
    <row r="3" spans="1:5" ht="13.5" thickBot="1" x14ac:dyDescent="0.35">
      <c r="A3" s="44">
        <v>43587</v>
      </c>
      <c r="B3" s="45" t="s">
        <v>24</v>
      </c>
      <c r="C3" s="46"/>
      <c r="D3" s="46"/>
      <c r="E3" s="46"/>
    </row>
    <row r="4" spans="1:5" ht="13.5" thickBot="1" x14ac:dyDescent="0.35">
      <c r="A4" s="44">
        <v>43588</v>
      </c>
      <c r="B4" s="45" t="s">
        <v>23</v>
      </c>
      <c r="C4" s="46"/>
      <c r="D4" s="46"/>
      <c r="E4" s="46"/>
    </row>
    <row r="5" spans="1:5" ht="13.5" thickBot="1" x14ac:dyDescent="0.35">
      <c r="A5" s="47">
        <v>43589</v>
      </c>
      <c r="B5" s="48" t="s">
        <v>22</v>
      </c>
      <c r="C5" s="49"/>
      <c r="D5" s="49"/>
      <c r="E5" s="49"/>
    </row>
    <row r="6" spans="1:5" ht="13.5" thickBot="1" x14ac:dyDescent="0.35">
      <c r="A6" s="47">
        <v>43590</v>
      </c>
      <c r="B6" s="48" t="s">
        <v>21</v>
      </c>
      <c r="C6" s="49"/>
      <c r="D6" s="49"/>
      <c r="E6" s="49"/>
    </row>
    <row r="7" spans="1:5" ht="13.5" thickBot="1" x14ac:dyDescent="0.35">
      <c r="A7" s="44">
        <v>43591</v>
      </c>
      <c r="B7" s="45" t="s">
        <v>0</v>
      </c>
      <c r="C7" s="46"/>
      <c r="D7" s="46"/>
      <c r="E7" s="46"/>
    </row>
    <row r="8" spans="1:5" ht="13.5" thickBot="1" x14ac:dyDescent="0.35">
      <c r="A8" s="44">
        <v>43592</v>
      </c>
      <c r="B8" s="45" t="s">
        <v>20</v>
      </c>
      <c r="C8" s="46"/>
      <c r="D8" s="46"/>
      <c r="E8" s="46"/>
    </row>
    <row r="9" spans="1:5" ht="13.5" thickBot="1" x14ac:dyDescent="0.35">
      <c r="A9" s="44">
        <v>43593</v>
      </c>
      <c r="B9" s="45" t="s">
        <v>25</v>
      </c>
      <c r="C9" s="46"/>
      <c r="D9" s="46"/>
      <c r="E9" s="46"/>
    </row>
    <row r="10" spans="1:5" ht="13.5" thickBot="1" x14ac:dyDescent="0.35">
      <c r="A10" s="44">
        <v>43594</v>
      </c>
      <c r="B10" s="45" t="s">
        <v>24</v>
      </c>
      <c r="C10" s="46"/>
      <c r="D10" s="46"/>
      <c r="E10" s="46"/>
    </row>
    <row r="11" spans="1:5" ht="13.5" thickBot="1" x14ac:dyDescent="0.35">
      <c r="A11" s="44">
        <v>43595</v>
      </c>
      <c r="B11" s="45" t="s">
        <v>26</v>
      </c>
      <c r="C11" s="46"/>
      <c r="D11" s="46"/>
      <c r="E11" s="46"/>
    </row>
    <row r="12" spans="1:5" ht="13.5" thickBot="1" x14ac:dyDescent="0.35">
      <c r="A12" s="47">
        <v>43596</v>
      </c>
      <c r="B12" s="48" t="s">
        <v>22</v>
      </c>
      <c r="C12" s="49"/>
      <c r="D12" s="49"/>
      <c r="E12" s="49"/>
    </row>
    <row r="13" spans="1:5" ht="13.5" thickBot="1" x14ac:dyDescent="0.35">
      <c r="A13" s="47">
        <v>43597</v>
      </c>
      <c r="B13" s="48" t="s">
        <v>21</v>
      </c>
      <c r="C13" s="49"/>
      <c r="D13" s="49"/>
      <c r="E13" s="49"/>
    </row>
    <row r="14" spans="1:5" ht="13.5" thickBot="1" x14ac:dyDescent="0.35">
      <c r="A14" s="44">
        <v>43598</v>
      </c>
      <c r="B14" s="45" t="s">
        <v>0</v>
      </c>
      <c r="C14" s="46"/>
      <c r="D14" s="46"/>
      <c r="E14" s="46"/>
    </row>
    <row r="15" spans="1:5" ht="13.5" thickBot="1" x14ac:dyDescent="0.35">
      <c r="A15" s="44">
        <v>43599</v>
      </c>
      <c r="B15" s="45" t="s">
        <v>20</v>
      </c>
      <c r="C15" s="46"/>
      <c r="D15" s="46"/>
      <c r="E15" s="46"/>
    </row>
    <row r="16" spans="1:5" ht="13.5" thickBot="1" x14ac:dyDescent="0.35">
      <c r="A16" s="44">
        <v>43600</v>
      </c>
      <c r="B16" s="45" t="s">
        <v>25</v>
      </c>
      <c r="C16" s="46"/>
      <c r="D16" s="46"/>
      <c r="E16" s="46"/>
    </row>
    <row r="17" spans="1:5" ht="13.5" thickBot="1" x14ac:dyDescent="0.35">
      <c r="A17" s="44">
        <v>43601</v>
      </c>
      <c r="B17" s="45" t="s">
        <v>24</v>
      </c>
      <c r="C17" s="46"/>
      <c r="D17" s="46"/>
      <c r="E17" s="46"/>
    </row>
    <row r="18" spans="1:5" ht="13.5" thickBot="1" x14ac:dyDescent="0.35">
      <c r="A18" s="44">
        <v>43602</v>
      </c>
      <c r="B18" s="45" t="s">
        <v>23</v>
      </c>
      <c r="C18" s="46"/>
      <c r="D18" s="46"/>
      <c r="E18" s="46"/>
    </row>
    <row r="19" spans="1:5" ht="13.5" thickBot="1" x14ac:dyDescent="0.35">
      <c r="A19" s="47">
        <v>43603</v>
      </c>
      <c r="B19" s="48" t="s">
        <v>22</v>
      </c>
      <c r="C19" s="49"/>
      <c r="D19" s="49"/>
      <c r="E19" s="49"/>
    </row>
    <row r="20" spans="1:5" ht="13.5" thickBot="1" x14ac:dyDescent="0.35">
      <c r="A20" s="47">
        <v>43604</v>
      </c>
      <c r="B20" s="48" t="s">
        <v>21</v>
      </c>
      <c r="C20" s="49"/>
      <c r="D20" s="49"/>
      <c r="E20" s="49"/>
    </row>
    <row r="21" spans="1:5" ht="13.5" thickBot="1" x14ac:dyDescent="0.35">
      <c r="A21" s="44">
        <v>43605</v>
      </c>
      <c r="B21" s="45" t="s">
        <v>0</v>
      </c>
      <c r="C21" s="46"/>
      <c r="D21" s="46"/>
      <c r="E21" s="46"/>
    </row>
    <row r="22" spans="1:5" ht="13.5" thickBot="1" x14ac:dyDescent="0.35">
      <c r="A22" s="44">
        <v>43606</v>
      </c>
      <c r="B22" s="45" t="s">
        <v>20</v>
      </c>
      <c r="C22" s="46"/>
      <c r="D22" s="46"/>
      <c r="E22" s="46"/>
    </row>
    <row r="23" spans="1:5" ht="13.5" thickBot="1" x14ac:dyDescent="0.35">
      <c r="A23" s="44">
        <v>43607</v>
      </c>
      <c r="B23" s="45" t="s">
        <v>25</v>
      </c>
      <c r="C23" s="46"/>
      <c r="D23" s="46"/>
      <c r="E23" s="46"/>
    </row>
    <row r="24" spans="1:5" ht="13.5" thickBot="1" x14ac:dyDescent="0.35">
      <c r="A24" s="44">
        <v>43608</v>
      </c>
      <c r="B24" s="45" t="s">
        <v>24</v>
      </c>
      <c r="C24" s="46"/>
      <c r="D24" s="46"/>
      <c r="E24" s="46"/>
    </row>
    <row r="25" spans="1:5" ht="13.5" thickBot="1" x14ac:dyDescent="0.35">
      <c r="A25" s="44">
        <v>43609</v>
      </c>
      <c r="B25" s="45" t="s">
        <v>23</v>
      </c>
      <c r="C25" s="46"/>
      <c r="D25" s="46"/>
      <c r="E25" s="46"/>
    </row>
    <row r="26" spans="1:5" ht="13.5" thickBot="1" x14ac:dyDescent="0.35">
      <c r="A26" s="47">
        <v>43610</v>
      </c>
      <c r="B26" s="48" t="s">
        <v>22</v>
      </c>
      <c r="C26" s="49"/>
      <c r="D26" s="49"/>
      <c r="E26" s="49"/>
    </row>
    <row r="27" spans="1:5" ht="13.5" thickBot="1" x14ac:dyDescent="0.35">
      <c r="A27" s="47">
        <v>43611</v>
      </c>
      <c r="B27" s="48" t="s">
        <v>21</v>
      </c>
      <c r="C27" s="49"/>
      <c r="D27" s="49"/>
      <c r="E27" s="49"/>
    </row>
    <row r="28" spans="1:5" ht="13.5" thickBot="1" x14ac:dyDescent="0.35">
      <c r="A28" s="44">
        <v>43612</v>
      </c>
      <c r="B28" s="45" t="s">
        <v>0</v>
      </c>
      <c r="C28" s="46"/>
      <c r="D28" s="46"/>
      <c r="E28" s="46"/>
    </row>
    <row r="29" spans="1:5" ht="13.5" thickBot="1" x14ac:dyDescent="0.35">
      <c r="A29" s="44">
        <v>43613</v>
      </c>
      <c r="B29" s="45" t="s">
        <v>20</v>
      </c>
      <c r="C29" s="46"/>
      <c r="D29" s="46"/>
      <c r="E29" s="46"/>
    </row>
    <row r="30" spans="1:5" ht="13.5" thickBot="1" x14ac:dyDescent="0.35">
      <c r="A30" s="44">
        <v>43614</v>
      </c>
      <c r="B30" s="45" t="s">
        <v>25</v>
      </c>
      <c r="C30" s="46"/>
      <c r="D30" s="46"/>
      <c r="E30" s="46"/>
    </row>
    <row r="31" spans="1:5" ht="13.5" thickBot="1" x14ac:dyDescent="0.35">
      <c r="A31" s="44">
        <v>43615</v>
      </c>
      <c r="B31" s="45" t="s">
        <v>24</v>
      </c>
      <c r="C31" s="46"/>
      <c r="D31" s="46"/>
      <c r="E31" s="46"/>
    </row>
    <row r="32" spans="1:5" ht="13.5" thickBot="1" x14ac:dyDescent="0.35">
      <c r="A32" s="44">
        <v>43616</v>
      </c>
      <c r="B32" s="45" t="s">
        <v>23</v>
      </c>
      <c r="C32" s="46"/>
      <c r="D32" s="46"/>
      <c r="E32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04F3-7B3B-4688-8FEC-62BA1EE347FD}">
  <sheetPr>
    <tabColor rgb="FF478CD1"/>
  </sheetPr>
  <dimension ref="A1:E31"/>
  <sheetViews>
    <sheetView zoomScale="160" zoomScaleNormal="160" workbookViewId="0">
      <pane ySplit="1" topLeftCell="A6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style="43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42" t="s">
        <v>30</v>
      </c>
    </row>
    <row r="2" spans="1:5" ht="14" thickTop="1" thickBot="1" x14ac:dyDescent="0.35">
      <c r="A2" s="47">
        <v>43617</v>
      </c>
      <c r="B2" s="48" t="s">
        <v>22</v>
      </c>
      <c r="C2" s="49"/>
      <c r="D2" s="49"/>
      <c r="E2" s="49"/>
    </row>
    <row r="3" spans="1:5" ht="13.5" thickBot="1" x14ac:dyDescent="0.35">
      <c r="A3" s="47">
        <v>43618</v>
      </c>
      <c r="B3" s="48" t="s">
        <v>21</v>
      </c>
      <c r="C3" s="49"/>
      <c r="D3" s="49"/>
      <c r="E3" s="49"/>
    </row>
    <row r="4" spans="1:5" ht="13.5" thickBot="1" x14ac:dyDescent="0.35">
      <c r="A4" s="44">
        <v>43619</v>
      </c>
      <c r="B4" s="45" t="s">
        <v>0</v>
      </c>
      <c r="C4" s="46"/>
      <c r="D4" s="46"/>
      <c r="E4" s="46"/>
    </row>
    <row r="5" spans="1:5" ht="13.5" thickBot="1" x14ac:dyDescent="0.35">
      <c r="A5" s="44">
        <v>43620</v>
      </c>
      <c r="B5" s="45" t="s">
        <v>20</v>
      </c>
      <c r="C5" s="46"/>
      <c r="D5" s="46"/>
      <c r="E5" s="46"/>
    </row>
    <row r="6" spans="1:5" ht="13.5" thickBot="1" x14ac:dyDescent="0.35">
      <c r="A6" s="44">
        <v>43621</v>
      </c>
      <c r="B6" s="45" t="s">
        <v>25</v>
      </c>
      <c r="C6" s="46"/>
      <c r="D6" s="46"/>
      <c r="E6" s="46"/>
    </row>
    <row r="7" spans="1:5" ht="13.5" thickBot="1" x14ac:dyDescent="0.35">
      <c r="A7" s="44">
        <v>43622</v>
      </c>
      <c r="B7" s="45" t="s">
        <v>24</v>
      </c>
      <c r="C7" s="46"/>
      <c r="D7" s="46"/>
      <c r="E7" s="46"/>
    </row>
    <row r="8" spans="1:5" ht="13.5" thickBot="1" x14ac:dyDescent="0.35">
      <c r="A8" s="44">
        <v>43623</v>
      </c>
      <c r="B8" s="45" t="s">
        <v>23</v>
      </c>
      <c r="C8" s="46"/>
      <c r="D8" s="46"/>
      <c r="E8" s="46"/>
    </row>
    <row r="9" spans="1:5" ht="13.5" thickBot="1" x14ac:dyDescent="0.35">
      <c r="A9" s="47">
        <v>43624</v>
      </c>
      <c r="B9" s="48" t="s">
        <v>22</v>
      </c>
      <c r="C9" s="49"/>
      <c r="D9" s="49"/>
      <c r="E9" s="49"/>
    </row>
    <row r="10" spans="1:5" ht="13.5" thickBot="1" x14ac:dyDescent="0.35">
      <c r="A10" s="47">
        <v>43625</v>
      </c>
      <c r="B10" s="48" t="s">
        <v>21</v>
      </c>
      <c r="C10" s="49"/>
      <c r="D10" s="49"/>
      <c r="E10" s="49"/>
    </row>
    <row r="11" spans="1:5" ht="13.5" thickBot="1" x14ac:dyDescent="0.35">
      <c r="A11" s="44">
        <v>43626</v>
      </c>
      <c r="B11" s="45" t="s">
        <v>0</v>
      </c>
      <c r="C11" s="46"/>
      <c r="D11" s="46"/>
      <c r="E11" s="46"/>
    </row>
    <row r="12" spans="1:5" ht="13.5" thickBot="1" x14ac:dyDescent="0.35">
      <c r="A12" s="44">
        <v>43627</v>
      </c>
      <c r="B12" s="45" t="s">
        <v>20</v>
      </c>
      <c r="C12" s="46"/>
      <c r="D12" s="46"/>
      <c r="E12" s="46"/>
    </row>
    <row r="13" spans="1:5" ht="13.5" thickBot="1" x14ac:dyDescent="0.35">
      <c r="A13" s="44">
        <v>43628</v>
      </c>
      <c r="B13" s="45" t="s">
        <v>25</v>
      </c>
      <c r="C13" s="46"/>
      <c r="D13" s="46"/>
      <c r="E13" s="46"/>
    </row>
    <row r="14" spans="1:5" ht="13.5" thickBot="1" x14ac:dyDescent="0.35">
      <c r="A14" s="44">
        <v>43629</v>
      </c>
      <c r="B14" s="45" t="s">
        <v>24</v>
      </c>
      <c r="C14" s="46"/>
      <c r="D14" s="46"/>
      <c r="E14" s="46"/>
    </row>
    <row r="15" spans="1:5" ht="13.5" thickBot="1" x14ac:dyDescent="0.35">
      <c r="A15" s="44">
        <v>43630</v>
      </c>
      <c r="B15" s="45" t="s">
        <v>26</v>
      </c>
      <c r="C15" s="46"/>
      <c r="D15" s="46"/>
      <c r="E15" s="46"/>
    </row>
    <row r="16" spans="1:5" ht="13.5" thickBot="1" x14ac:dyDescent="0.35">
      <c r="A16" s="47">
        <v>43631</v>
      </c>
      <c r="B16" s="48" t="s">
        <v>22</v>
      </c>
      <c r="C16" s="49"/>
      <c r="D16" s="49"/>
      <c r="E16" s="49"/>
    </row>
    <row r="17" spans="1:5" ht="13.5" thickBot="1" x14ac:dyDescent="0.35">
      <c r="A17" s="47">
        <v>43632</v>
      </c>
      <c r="B17" s="48" t="s">
        <v>21</v>
      </c>
      <c r="C17" s="49"/>
      <c r="D17" s="49"/>
      <c r="E17" s="49"/>
    </row>
    <row r="18" spans="1:5" ht="13.5" thickBot="1" x14ac:dyDescent="0.35">
      <c r="A18" s="44">
        <v>43633</v>
      </c>
      <c r="B18" s="45" t="s">
        <v>0</v>
      </c>
      <c r="C18" s="46"/>
      <c r="D18" s="46"/>
      <c r="E18" s="46"/>
    </row>
    <row r="19" spans="1:5" ht="13.5" thickBot="1" x14ac:dyDescent="0.35">
      <c r="A19" s="44">
        <v>43634</v>
      </c>
      <c r="B19" s="45" t="s">
        <v>20</v>
      </c>
      <c r="C19" s="46"/>
      <c r="D19" s="46"/>
      <c r="E19" s="46"/>
    </row>
    <row r="20" spans="1:5" ht="13.5" thickBot="1" x14ac:dyDescent="0.35">
      <c r="A20" s="44">
        <v>43635</v>
      </c>
      <c r="B20" s="45" t="s">
        <v>25</v>
      </c>
      <c r="C20" s="46"/>
      <c r="D20" s="46"/>
      <c r="E20" s="46"/>
    </row>
    <row r="21" spans="1:5" ht="13.5" thickBot="1" x14ac:dyDescent="0.35">
      <c r="A21" s="44">
        <v>43636</v>
      </c>
      <c r="B21" s="45" t="s">
        <v>24</v>
      </c>
      <c r="C21" s="46"/>
      <c r="D21" s="46"/>
      <c r="E21" s="46"/>
    </row>
    <row r="22" spans="1:5" ht="13.5" thickBot="1" x14ac:dyDescent="0.35">
      <c r="A22" s="44">
        <v>43637</v>
      </c>
      <c r="B22" s="45" t="s">
        <v>23</v>
      </c>
      <c r="C22" s="46"/>
      <c r="D22" s="46"/>
      <c r="E22" s="46"/>
    </row>
    <row r="23" spans="1:5" ht="13.5" thickBot="1" x14ac:dyDescent="0.35">
      <c r="A23" s="47">
        <v>43638</v>
      </c>
      <c r="B23" s="48" t="s">
        <v>22</v>
      </c>
      <c r="C23" s="49"/>
      <c r="D23" s="49"/>
      <c r="E23" s="49"/>
    </row>
    <row r="24" spans="1:5" ht="13.5" thickBot="1" x14ac:dyDescent="0.35">
      <c r="A24" s="47">
        <v>43639</v>
      </c>
      <c r="B24" s="48" t="s">
        <v>21</v>
      </c>
      <c r="C24" s="49"/>
      <c r="D24" s="49"/>
      <c r="E24" s="49"/>
    </row>
    <row r="25" spans="1:5" ht="13.5" thickBot="1" x14ac:dyDescent="0.35">
      <c r="A25" s="44">
        <v>43640</v>
      </c>
      <c r="B25" s="45" t="s">
        <v>0</v>
      </c>
      <c r="C25" s="46"/>
      <c r="D25" s="46"/>
      <c r="E25" s="46"/>
    </row>
    <row r="26" spans="1:5" ht="13.5" thickBot="1" x14ac:dyDescent="0.35">
      <c r="A26" s="44">
        <v>43641</v>
      </c>
      <c r="B26" s="45" t="s">
        <v>20</v>
      </c>
      <c r="C26" s="46"/>
      <c r="D26" s="46"/>
      <c r="E26" s="46"/>
    </row>
    <row r="27" spans="1:5" ht="13.5" thickBot="1" x14ac:dyDescent="0.35">
      <c r="A27" s="44">
        <v>43642</v>
      </c>
      <c r="B27" s="45" t="s">
        <v>25</v>
      </c>
      <c r="C27" s="46"/>
      <c r="D27" s="46"/>
      <c r="E27" s="46"/>
    </row>
    <row r="28" spans="1:5" ht="13.5" thickBot="1" x14ac:dyDescent="0.35">
      <c r="A28" s="44">
        <v>43643</v>
      </c>
      <c r="B28" s="45" t="s">
        <v>24</v>
      </c>
      <c r="C28" s="46"/>
      <c r="D28" s="46"/>
      <c r="E28" s="46"/>
    </row>
    <row r="29" spans="1:5" ht="13.5" thickBot="1" x14ac:dyDescent="0.35">
      <c r="A29" s="44">
        <v>43644</v>
      </c>
      <c r="B29" s="45" t="s">
        <v>23</v>
      </c>
      <c r="C29" s="46"/>
      <c r="D29" s="46"/>
      <c r="E29" s="46"/>
    </row>
    <row r="30" spans="1:5" ht="13.5" thickBot="1" x14ac:dyDescent="0.35">
      <c r="A30" s="47">
        <v>43645</v>
      </c>
      <c r="B30" s="48" t="s">
        <v>22</v>
      </c>
      <c r="C30" s="49"/>
      <c r="D30" s="49"/>
      <c r="E30" s="49"/>
    </row>
    <row r="31" spans="1:5" ht="13.5" thickBot="1" x14ac:dyDescent="0.35">
      <c r="A31" s="47">
        <v>43646</v>
      </c>
      <c r="B31" s="48" t="s">
        <v>21</v>
      </c>
      <c r="C31" s="49"/>
      <c r="D31" s="49"/>
      <c r="E31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E808-5EEF-4934-978F-CD6A42B15D4E}">
  <sheetPr>
    <tabColor rgb="FF3078C0"/>
  </sheetPr>
  <dimension ref="A1:E32"/>
  <sheetViews>
    <sheetView zoomScale="160" zoomScaleNormal="160" workbookViewId="0">
      <pane ySplit="1" topLeftCell="A2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style="43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42" t="s">
        <v>30</v>
      </c>
    </row>
    <row r="2" spans="1:5" ht="14" thickTop="1" thickBot="1" x14ac:dyDescent="0.35">
      <c r="A2" s="44">
        <v>43647</v>
      </c>
      <c r="B2" s="45" t="s">
        <v>0</v>
      </c>
      <c r="C2" s="46"/>
      <c r="D2" s="46"/>
      <c r="E2" s="46"/>
    </row>
    <row r="3" spans="1:5" ht="13.5" thickBot="1" x14ac:dyDescent="0.35">
      <c r="A3" s="44">
        <v>43648</v>
      </c>
      <c r="B3" s="45" t="s">
        <v>20</v>
      </c>
      <c r="C3" s="46"/>
      <c r="D3" s="46"/>
      <c r="E3" s="46"/>
    </row>
    <row r="4" spans="1:5" ht="13.5" thickBot="1" x14ac:dyDescent="0.35">
      <c r="A4" s="44">
        <v>43649</v>
      </c>
      <c r="B4" s="45" t="s">
        <v>25</v>
      </c>
      <c r="C4" s="46"/>
      <c r="D4" s="46"/>
      <c r="E4" s="46"/>
    </row>
    <row r="5" spans="1:5" ht="13.5" thickBot="1" x14ac:dyDescent="0.35">
      <c r="A5" s="44">
        <v>43650</v>
      </c>
      <c r="B5" s="45" t="s">
        <v>24</v>
      </c>
      <c r="C5" s="46"/>
      <c r="D5" s="46"/>
      <c r="E5" s="46"/>
    </row>
    <row r="6" spans="1:5" ht="13.5" thickBot="1" x14ac:dyDescent="0.35">
      <c r="A6" s="44">
        <v>43651</v>
      </c>
      <c r="B6" s="45" t="s">
        <v>23</v>
      </c>
      <c r="C6" s="46"/>
      <c r="D6" s="46"/>
      <c r="E6" s="46"/>
    </row>
    <row r="7" spans="1:5" ht="13.5" thickBot="1" x14ac:dyDescent="0.35">
      <c r="A7" s="47">
        <v>43652</v>
      </c>
      <c r="B7" s="48" t="s">
        <v>22</v>
      </c>
      <c r="C7" s="49"/>
      <c r="D7" s="49"/>
      <c r="E7" s="49"/>
    </row>
    <row r="8" spans="1:5" ht="13.5" thickBot="1" x14ac:dyDescent="0.35">
      <c r="A8" s="47">
        <v>43653</v>
      </c>
      <c r="B8" s="48" t="s">
        <v>21</v>
      </c>
      <c r="C8" s="49"/>
      <c r="D8" s="49"/>
      <c r="E8" s="49"/>
    </row>
    <row r="9" spans="1:5" ht="13.5" thickBot="1" x14ac:dyDescent="0.35">
      <c r="A9" s="44">
        <v>43654</v>
      </c>
      <c r="B9" s="45" t="s">
        <v>0</v>
      </c>
      <c r="C9" s="46"/>
      <c r="D9" s="46"/>
      <c r="E9" s="46"/>
    </row>
    <row r="10" spans="1:5" ht="13.5" thickBot="1" x14ac:dyDescent="0.35">
      <c r="A10" s="44">
        <v>43655</v>
      </c>
      <c r="B10" s="45" t="s">
        <v>20</v>
      </c>
      <c r="C10" s="46"/>
      <c r="D10" s="46"/>
      <c r="E10" s="46"/>
    </row>
    <row r="11" spans="1:5" ht="13.5" thickBot="1" x14ac:dyDescent="0.35">
      <c r="A11" s="44">
        <v>43656</v>
      </c>
      <c r="B11" s="45" t="s">
        <v>25</v>
      </c>
      <c r="C11" s="46"/>
      <c r="D11" s="46"/>
      <c r="E11" s="46"/>
    </row>
    <row r="12" spans="1:5" ht="13.5" thickBot="1" x14ac:dyDescent="0.35">
      <c r="A12" s="44">
        <v>43657</v>
      </c>
      <c r="B12" s="45" t="s">
        <v>24</v>
      </c>
      <c r="C12" s="46"/>
      <c r="D12" s="46"/>
      <c r="E12" s="46"/>
    </row>
    <row r="13" spans="1:5" ht="13.5" thickBot="1" x14ac:dyDescent="0.35">
      <c r="A13" s="44">
        <v>43658</v>
      </c>
      <c r="B13" s="45" t="s">
        <v>26</v>
      </c>
      <c r="C13" s="46"/>
      <c r="D13" s="46"/>
      <c r="E13" s="46"/>
    </row>
    <row r="14" spans="1:5" ht="13.5" thickBot="1" x14ac:dyDescent="0.35">
      <c r="A14" s="47">
        <v>43659</v>
      </c>
      <c r="B14" s="48" t="s">
        <v>22</v>
      </c>
      <c r="C14" s="49"/>
      <c r="D14" s="49"/>
      <c r="E14" s="49"/>
    </row>
    <row r="15" spans="1:5" ht="13.5" thickBot="1" x14ac:dyDescent="0.35">
      <c r="A15" s="47">
        <v>43660</v>
      </c>
      <c r="B15" s="48" t="s">
        <v>21</v>
      </c>
      <c r="C15" s="49"/>
      <c r="D15" s="49"/>
      <c r="E15" s="49"/>
    </row>
    <row r="16" spans="1:5" ht="13.5" thickBot="1" x14ac:dyDescent="0.35">
      <c r="A16" s="44">
        <v>43661</v>
      </c>
      <c r="B16" s="45" t="s">
        <v>0</v>
      </c>
      <c r="C16" s="46"/>
      <c r="D16" s="46"/>
      <c r="E16" s="46"/>
    </row>
    <row r="17" spans="1:5" ht="13.5" thickBot="1" x14ac:dyDescent="0.35">
      <c r="A17" s="44">
        <v>43662</v>
      </c>
      <c r="B17" s="45" t="s">
        <v>20</v>
      </c>
      <c r="C17" s="46"/>
      <c r="D17" s="46"/>
      <c r="E17" s="46"/>
    </row>
    <row r="18" spans="1:5" ht="13.5" thickBot="1" x14ac:dyDescent="0.35">
      <c r="A18" s="44">
        <v>43663</v>
      </c>
      <c r="B18" s="45" t="s">
        <v>25</v>
      </c>
      <c r="C18" s="46"/>
      <c r="D18" s="46"/>
      <c r="E18" s="46"/>
    </row>
    <row r="19" spans="1:5" ht="13.5" thickBot="1" x14ac:dyDescent="0.35">
      <c r="A19" s="44">
        <v>43664</v>
      </c>
      <c r="B19" s="45" t="s">
        <v>24</v>
      </c>
      <c r="C19" s="46"/>
      <c r="D19" s="46"/>
      <c r="E19" s="46"/>
    </row>
    <row r="20" spans="1:5" ht="13.5" thickBot="1" x14ac:dyDescent="0.35">
      <c r="A20" s="44">
        <v>43665</v>
      </c>
      <c r="B20" s="45" t="s">
        <v>23</v>
      </c>
      <c r="C20" s="46"/>
      <c r="D20" s="46"/>
      <c r="E20" s="46"/>
    </row>
    <row r="21" spans="1:5" ht="13.5" thickBot="1" x14ac:dyDescent="0.35">
      <c r="A21" s="47">
        <v>43666</v>
      </c>
      <c r="B21" s="48" t="s">
        <v>22</v>
      </c>
      <c r="C21" s="49"/>
      <c r="D21" s="49"/>
      <c r="E21" s="49"/>
    </row>
    <row r="22" spans="1:5" ht="13.5" thickBot="1" x14ac:dyDescent="0.35">
      <c r="A22" s="47">
        <v>43667</v>
      </c>
      <c r="B22" s="48" t="s">
        <v>21</v>
      </c>
      <c r="C22" s="49"/>
      <c r="D22" s="49"/>
      <c r="E22" s="49"/>
    </row>
    <row r="23" spans="1:5" ht="13.5" thickBot="1" x14ac:dyDescent="0.35">
      <c r="A23" s="44">
        <v>43668</v>
      </c>
      <c r="B23" s="45" t="s">
        <v>0</v>
      </c>
      <c r="C23" s="46"/>
      <c r="D23" s="46"/>
      <c r="E23" s="46"/>
    </row>
    <row r="24" spans="1:5" ht="13.5" thickBot="1" x14ac:dyDescent="0.35">
      <c r="A24" s="44">
        <v>43669</v>
      </c>
      <c r="B24" s="45" t="s">
        <v>20</v>
      </c>
      <c r="C24" s="46"/>
      <c r="D24" s="46"/>
      <c r="E24" s="46"/>
    </row>
    <row r="25" spans="1:5" ht="13.5" thickBot="1" x14ac:dyDescent="0.35">
      <c r="A25" s="44">
        <v>43670</v>
      </c>
      <c r="B25" s="45" t="s">
        <v>25</v>
      </c>
      <c r="C25" s="46"/>
      <c r="D25" s="46"/>
      <c r="E25" s="46"/>
    </row>
    <row r="26" spans="1:5" ht="13.5" thickBot="1" x14ac:dyDescent="0.35">
      <c r="A26" s="44">
        <v>43671</v>
      </c>
      <c r="B26" s="45" t="s">
        <v>24</v>
      </c>
      <c r="C26" s="46"/>
      <c r="D26" s="46"/>
      <c r="E26" s="46"/>
    </row>
    <row r="27" spans="1:5" ht="13.5" thickBot="1" x14ac:dyDescent="0.35">
      <c r="A27" s="44">
        <v>43672</v>
      </c>
      <c r="B27" s="45" t="s">
        <v>23</v>
      </c>
      <c r="C27" s="46"/>
      <c r="D27" s="46"/>
      <c r="E27" s="46"/>
    </row>
    <row r="28" spans="1:5" ht="13.5" thickBot="1" x14ac:dyDescent="0.35">
      <c r="A28" s="47">
        <v>43673</v>
      </c>
      <c r="B28" s="48" t="s">
        <v>22</v>
      </c>
      <c r="C28" s="49"/>
      <c r="D28" s="49"/>
      <c r="E28" s="49"/>
    </row>
    <row r="29" spans="1:5" ht="13.5" thickBot="1" x14ac:dyDescent="0.35">
      <c r="A29" s="47">
        <v>43674</v>
      </c>
      <c r="B29" s="48" t="s">
        <v>21</v>
      </c>
      <c r="C29" s="49"/>
      <c r="D29" s="49"/>
      <c r="E29" s="49"/>
    </row>
    <row r="30" spans="1:5" ht="13.5" thickBot="1" x14ac:dyDescent="0.35">
      <c r="A30" s="44">
        <v>43675</v>
      </c>
      <c r="B30" s="45" t="s">
        <v>0</v>
      </c>
      <c r="C30" s="46"/>
      <c r="D30" s="46"/>
      <c r="E30" s="46"/>
    </row>
    <row r="31" spans="1:5" ht="13.5" thickBot="1" x14ac:dyDescent="0.35">
      <c r="A31" s="44">
        <v>43676</v>
      </c>
      <c r="B31" s="45" t="s">
        <v>20</v>
      </c>
      <c r="C31" s="46"/>
      <c r="D31" s="46"/>
      <c r="E31" s="46"/>
    </row>
    <row r="32" spans="1:5" ht="13.5" thickBot="1" x14ac:dyDescent="0.35">
      <c r="A32" s="44">
        <v>43677</v>
      </c>
      <c r="B32" s="45" t="s">
        <v>25</v>
      </c>
      <c r="C32" s="46"/>
      <c r="D32" s="46"/>
      <c r="E32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FEE2-12E1-4AC9-8271-7FAB5F70E8D1}">
  <sheetPr>
    <tabColor rgb="FF2864A0"/>
  </sheetPr>
  <dimension ref="A1:E32"/>
  <sheetViews>
    <sheetView zoomScale="160" zoomScaleNormal="160" workbookViewId="0">
      <pane ySplit="1" topLeftCell="A13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style="43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42" t="s">
        <v>30</v>
      </c>
    </row>
    <row r="2" spans="1:5" ht="14" thickTop="1" thickBot="1" x14ac:dyDescent="0.35">
      <c r="A2" s="44">
        <v>43678</v>
      </c>
      <c r="B2" s="45" t="s">
        <v>24</v>
      </c>
      <c r="C2" s="46"/>
      <c r="D2" s="46"/>
      <c r="E2" s="46"/>
    </row>
    <row r="3" spans="1:5" ht="13.5" thickBot="1" x14ac:dyDescent="0.35">
      <c r="A3" s="44">
        <v>43679</v>
      </c>
      <c r="B3" s="45" t="s">
        <v>23</v>
      </c>
      <c r="C3" s="46"/>
      <c r="D3" s="46"/>
      <c r="E3" s="46"/>
    </row>
    <row r="4" spans="1:5" ht="13.5" thickBot="1" x14ac:dyDescent="0.35">
      <c r="A4" s="47">
        <v>43680</v>
      </c>
      <c r="B4" s="48" t="s">
        <v>22</v>
      </c>
      <c r="C4" s="49"/>
      <c r="D4" s="49"/>
      <c r="E4" s="49"/>
    </row>
    <row r="5" spans="1:5" ht="13.5" thickBot="1" x14ac:dyDescent="0.35">
      <c r="A5" s="47">
        <v>43681</v>
      </c>
      <c r="B5" s="48" t="s">
        <v>21</v>
      </c>
      <c r="C5" s="49"/>
      <c r="D5" s="49"/>
      <c r="E5" s="49"/>
    </row>
    <row r="6" spans="1:5" ht="13.5" thickBot="1" x14ac:dyDescent="0.35">
      <c r="A6" s="44">
        <v>43682</v>
      </c>
      <c r="B6" s="45" t="s">
        <v>0</v>
      </c>
      <c r="C6" s="46"/>
      <c r="D6" s="46"/>
      <c r="E6" s="46"/>
    </row>
    <row r="7" spans="1:5" ht="13.5" thickBot="1" x14ac:dyDescent="0.35">
      <c r="A7" s="44">
        <v>43683</v>
      </c>
      <c r="B7" s="45" t="s">
        <v>20</v>
      </c>
      <c r="C7" s="46"/>
      <c r="D7" s="46"/>
      <c r="E7" s="46"/>
    </row>
    <row r="8" spans="1:5" ht="13.5" thickBot="1" x14ac:dyDescent="0.35">
      <c r="A8" s="44">
        <v>43684</v>
      </c>
      <c r="B8" s="45" t="s">
        <v>25</v>
      </c>
      <c r="C8" s="46"/>
      <c r="D8" s="46"/>
      <c r="E8" s="46"/>
    </row>
    <row r="9" spans="1:5" ht="13.5" thickBot="1" x14ac:dyDescent="0.35">
      <c r="A9" s="44">
        <v>43685</v>
      </c>
      <c r="B9" s="45" t="s">
        <v>24</v>
      </c>
      <c r="C9" s="46"/>
      <c r="D9" s="46"/>
      <c r="E9" s="46"/>
    </row>
    <row r="10" spans="1:5" ht="13.5" thickBot="1" x14ac:dyDescent="0.35">
      <c r="A10" s="44">
        <v>43686</v>
      </c>
      <c r="B10" s="45" t="s">
        <v>26</v>
      </c>
      <c r="C10" s="46"/>
      <c r="D10" s="46"/>
      <c r="E10" s="46"/>
    </row>
    <row r="11" spans="1:5" ht="13.5" thickBot="1" x14ac:dyDescent="0.35">
      <c r="A11" s="47">
        <v>43687</v>
      </c>
      <c r="B11" s="48" t="s">
        <v>22</v>
      </c>
      <c r="C11" s="49"/>
      <c r="D11" s="49"/>
      <c r="E11" s="49"/>
    </row>
    <row r="12" spans="1:5" ht="13.5" thickBot="1" x14ac:dyDescent="0.35">
      <c r="A12" s="47">
        <v>43688</v>
      </c>
      <c r="B12" s="48" t="s">
        <v>21</v>
      </c>
      <c r="C12" s="49"/>
      <c r="D12" s="49"/>
      <c r="E12" s="49"/>
    </row>
    <row r="13" spans="1:5" ht="13.5" thickBot="1" x14ac:dyDescent="0.35">
      <c r="A13" s="44">
        <v>43689</v>
      </c>
      <c r="B13" s="45" t="s">
        <v>0</v>
      </c>
      <c r="C13" s="46"/>
      <c r="D13" s="46"/>
      <c r="E13" s="46"/>
    </row>
    <row r="14" spans="1:5" ht="13.5" thickBot="1" x14ac:dyDescent="0.35">
      <c r="A14" s="44">
        <v>43690</v>
      </c>
      <c r="B14" s="45" t="s">
        <v>20</v>
      </c>
      <c r="C14" s="46"/>
      <c r="D14" s="46"/>
      <c r="E14" s="46"/>
    </row>
    <row r="15" spans="1:5" ht="13.5" thickBot="1" x14ac:dyDescent="0.35">
      <c r="A15" s="44">
        <v>43691</v>
      </c>
      <c r="B15" s="45" t="s">
        <v>25</v>
      </c>
      <c r="C15" s="46"/>
      <c r="D15" s="46"/>
      <c r="E15" s="46"/>
    </row>
    <row r="16" spans="1:5" ht="13.5" thickBot="1" x14ac:dyDescent="0.35">
      <c r="A16" s="44">
        <v>43692</v>
      </c>
      <c r="B16" s="45" t="s">
        <v>24</v>
      </c>
      <c r="C16" s="46"/>
      <c r="D16" s="46"/>
      <c r="E16" s="46"/>
    </row>
    <row r="17" spans="1:5" ht="13.5" thickBot="1" x14ac:dyDescent="0.35">
      <c r="A17" s="44">
        <v>43693</v>
      </c>
      <c r="B17" s="45" t="s">
        <v>23</v>
      </c>
      <c r="C17" s="46"/>
      <c r="D17" s="46"/>
      <c r="E17" s="46"/>
    </row>
    <row r="18" spans="1:5" ht="13.5" thickBot="1" x14ac:dyDescent="0.35">
      <c r="A18" s="47">
        <v>43694</v>
      </c>
      <c r="B18" s="48" t="s">
        <v>22</v>
      </c>
      <c r="C18" s="49"/>
      <c r="D18" s="49"/>
      <c r="E18" s="49"/>
    </row>
    <row r="19" spans="1:5" ht="13.5" thickBot="1" x14ac:dyDescent="0.35">
      <c r="A19" s="47">
        <v>43695</v>
      </c>
      <c r="B19" s="48" t="s">
        <v>21</v>
      </c>
      <c r="C19" s="49"/>
      <c r="D19" s="49"/>
      <c r="E19" s="49"/>
    </row>
    <row r="20" spans="1:5" ht="13.5" thickBot="1" x14ac:dyDescent="0.35">
      <c r="A20" s="44">
        <v>43696</v>
      </c>
      <c r="B20" s="45" t="s">
        <v>0</v>
      </c>
      <c r="C20" s="46"/>
      <c r="D20" s="46"/>
      <c r="E20" s="46"/>
    </row>
    <row r="21" spans="1:5" ht="13.5" thickBot="1" x14ac:dyDescent="0.35">
      <c r="A21" s="44">
        <v>43697</v>
      </c>
      <c r="B21" s="45" t="s">
        <v>20</v>
      </c>
      <c r="C21" s="46"/>
      <c r="D21" s="46"/>
      <c r="E21" s="46"/>
    </row>
    <row r="22" spans="1:5" ht="13.5" thickBot="1" x14ac:dyDescent="0.35">
      <c r="A22" s="44">
        <v>43698</v>
      </c>
      <c r="B22" s="45" t="s">
        <v>25</v>
      </c>
      <c r="C22" s="46"/>
      <c r="D22" s="46"/>
      <c r="E22" s="46"/>
    </row>
    <row r="23" spans="1:5" ht="13.5" thickBot="1" x14ac:dyDescent="0.35">
      <c r="A23" s="44">
        <v>43699</v>
      </c>
      <c r="B23" s="45" t="s">
        <v>24</v>
      </c>
      <c r="C23" s="46"/>
      <c r="D23" s="46"/>
      <c r="E23" s="46"/>
    </row>
    <row r="24" spans="1:5" ht="13.5" thickBot="1" x14ac:dyDescent="0.35">
      <c r="A24" s="44">
        <v>43700</v>
      </c>
      <c r="B24" s="45" t="s">
        <v>23</v>
      </c>
      <c r="C24" s="46"/>
      <c r="D24" s="46"/>
      <c r="E24" s="46"/>
    </row>
    <row r="25" spans="1:5" ht="13.5" thickBot="1" x14ac:dyDescent="0.35">
      <c r="A25" s="47">
        <v>43701</v>
      </c>
      <c r="B25" s="48" t="s">
        <v>22</v>
      </c>
      <c r="C25" s="49"/>
      <c r="D25" s="49"/>
      <c r="E25" s="49"/>
    </row>
    <row r="26" spans="1:5" ht="13.5" thickBot="1" x14ac:dyDescent="0.35">
      <c r="A26" s="47">
        <v>43702</v>
      </c>
      <c r="B26" s="48" t="s">
        <v>21</v>
      </c>
      <c r="C26" s="49"/>
      <c r="D26" s="49"/>
      <c r="E26" s="49"/>
    </row>
    <row r="27" spans="1:5" ht="13.5" thickBot="1" x14ac:dyDescent="0.35">
      <c r="A27" s="44">
        <v>43703</v>
      </c>
      <c r="B27" s="45" t="s">
        <v>0</v>
      </c>
      <c r="C27" s="46"/>
      <c r="D27" s="46"/>
      <c r="E27" s="46"/>
    </row>
    <row r="28" spans="1:5" ht="13.5" thickBot="1" x14ac:dyDescent="0.35">
      <c r="A28" s="44">
        <v>43704</v>
      </c>
      <c r="B28" s="45" t="s">
        <v>20</v>
      </c>
      <c r="C28" s="46"/>
      <c r="D28" s="46"/>
      <c r="E28" s="46"/>
    </row>
    <row r="29" spans="1:5" ht="13.5" thickBot="1" x14ac:dyDescent="0.35">
      <c r="A29" s="44">
        <v>43705</v>
      </c>
      <c r="B29" s="45" t="s">
        <v>25</v>
      </c>
      <c r="C29" s="46"/>
      <c r="D29" s="46"/>
      <c r="E29" s="46"/>
    </row>
    <row r="30" spans="1:5" ht="13.5" thickBot="1" x14ac:dyDescent="0.35">
      <c r="A30" s="44">
        <v>43706</v>
      </c>
      <c r="B30" s="45" t="s">
        <v>24</v>
      </c>
      <c r="C30" s="46"/>
      <c r="D30" s="46"/>
      <c r="E30" s="46"/>
    </row>
    <row r="31" spans="1:5" ht="13.5" thickBot="1" x14ac:dyDescent="0.35">
      <c r="A31" s="44">
        <v>43707</v>
      </c>
      <c r="B31" s="45" t="s">
        <v>23</v>
      </c>
      <c r="C31" s="46"/>
      <c r="D31" s="46"/>
      <c r="E31" s="46"/>
    </row>
    <row r="32" spans="1:5" ht="13.5" thickBot="1" x14ac:dyDescent="0.35">
      <c r="A32" s="47">
        <v>43708</v>
      </c>
      <c r="B32" s="48" t="s">
        <v>22</v>
      </c>
      <c r="C32" s="49"/>
      <c r="D32" s="49"/>
      <c r="E32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6D8-D2DA-43A6-8483-77C3D2242FA0}">
  <sheetPr>
    <tabColor rgb="FF205080"/>
  </sheetPr>
  <dimension ref="A1:E31"/>
  <sheetViews>
    <sheetView zoomScale="160" zoomScaleNormal="160" workbookViewId="0">
      <pane ySplit="1" topLeftCell="A7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style="43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42" t="s">
        <v>30</v>
      </c>
    </row>
    <row r="2" spans="1:5" ht="14" thickTop="1" thickBot="1" x14ac:dyDescent="0.35">
      <c r="A2" s="47">
        <v>43709</v>
      </c>
      <c r="B2" s="48" t="s">
        <v>21</v>
      </c>
      <c r="C2" s="49"/>
      <c r="D2" s="49"/>
      <c r="E2" s="49"/>
    </row>
    <row r="3" spans="1:5" ht="13.5" thickBot="1" x14ac:dyDescent="0.35">
      <c r="A3" s="44">
        <v>43710</v>
      </c>
      <c r="B3" s="45" t="s">
        <v>0</v>
      </c>
      <c r="C3" s="46"/>
      <c r="D3" s="46"/>
      <c r="E3" s="46"/>
    </row>
    <row r="4" spans="1:5" ht="13.5" thickBot="1" x14ac:dyDescent="0.35">
      <c r="A4" s="44">
        <v>43711</v>
      </c>
      <c r="B4" s="45" t="s">
        <v>20</v>
      </c>
      <c r="C4" s="46"/>
      <c r="D4" s="46"/>
      <c r="E4" s="46"/>
    </row>
    <row r="5" spans="1:5" ht="13.5" thickBot="1" x14ac:dyDescent="0.35">
      <c r="A5" s="44">
        <v>43712</v>
      </c>
      <c r="B5" s="45" t="s">
        <v>25</v>
      </c>
      <c r="C5" s="46"/>
      <c r="D5" s="46"/>
      <c r="E5" s="46"/>
    </row>
    <row r="6" spans="1:5" ht="13.5" thickBot="1" x14ac:dyDescent="0.35">
      <c r="A6" s="44">
        <v>43713</v>
      </c>
      <c r="B6" s="45" t="s">
        <v>24</v>
      </c>
      <c r="C6" s="46"/>
      <c r="D6" s="46"/>
      <c r="E6" s="46"/>
    </row>
    <row r="7" spans="1:5" ht="13.5" thickBot="1" x14ac:dyDescent="0.35">
      <c r="A7" s="44">
        <v>43714</v>
      </c>
      <c r="B7" s="45" t="s">
        <v>23</v>
      </c>
      <c r="C7" s="46"/>
      <c r="D7" s="46"/>
      <c r="E7" s="46"/>
    </row>
    <row r="8" spans="1:5" ht="13.5" thickBot="1" x14ac:dyDescent="0.35">
      <c r="A8" s="47">
        <v>43715</v>
      </c>
      <c r="B8" s="48" t="s">
        <v>22</v>
      </c>
      <c r="C8" s="49"/>
      <c r="D8" s="49"/>
      <c r="E8" s="49"/>
    </row>
    <row r="9" spans="1:5" ht="13.5" thickBot="1" x14ac:dyDescent="0.35">
      <c r="A9" s="47">
        <v>43716</v>
      </c>
      <c r="B9" s="48" t="s">
        <v>21</v>
      </c>
      <c r="C9" s="49"/>
      <c r="D9" s="49"/>
      <c r="E9" s="49"/>
    </row>
    <row r="10" spans="1:5" ht="13.5" thickBot="1" x14ac:dyDescent="0.35">
      <c r="A10" s="44">
        <v>43717</v>
      </c>
      <c r="B10" s="45" t="s">
        <v>0</v>
      </c>
      <c r="C10" s="46"/>
      <c r="D10" s="46"/>
      <c r="E10" s="46"/>
    </row>
    <row r="11" spans="1:5" ht="13.5" thickBot="1" x14ac:dyDescent="0.35">
      <c r="A11" s="44">
        <v>43718</v>
      </c>
      <c r="B11" s="45" t="s">
        <v>20</v>
      </c>
      <c r="C11" s="46"/>
      <c r="D11" s="46"/>
      <c r="E11" s="46"/>
    </row>
    <row r="12" spans="1:5" ht="13.5" thickBot="1" x14ac:dyDescent="0.35">
      <c r="A12" s="44">
        <v>43719</v>
      </c>
      <c r="B12" s="45" t="s">
        <v>25</v>
      </c>
      <c r="C12" s="46"/>
      <c r="D12" s="46"/>
      <c r="E12" s="46"/>
    </row>
    <row r="13" spans="1:5" ht="13.5" thickBot="1" x14ac:dyDescent="0.35">
      <c r="A13" s="44">
        <v>43720</v>
      </c>
      <c r="B13" s="45" t="s">
        <v>24</v>
      </c>
      <c r="C13" s="46"/>
      <c r="D13" s="46"/>
      <c r="E13" s="46"/>
    </row>
    <row r="14" spans="1:5" ht="13.5" thickBot="1" x14ac:dyDescent="0.35">
      <c r="A14" s="44">
        <v>43721</v>
      </c>
      <c r="B14" s="45" t="s">
        <v>26</v>
      </c>
      <c r="C14" s="46"/>
      <c r="D14" s="46"/>
      <c r="E14" s="46"/>
    </row>
    <row r="15" spans="1:5" ht="13.5" thickBot="1" x14ac:dyDescent="0.35">
      <c r="A15" s="47">
        <v>43722</v>
      </c>
      <c r="B15" s="48" t="s">
        <v>22</v>
      </c>
      <c r="C15" s="49"/>
      <c r="D15" s="49"/>
      <c r="E15" s="49"/>
    </row>
    <row r="16" spans="1:5" ht="13.5" thickBot="1" x14ac:dyDescent="0.35">
      <c r="A16" s="47">
        <v>43723</v>
      </c>
      <c r="B16" s="48" t="s">
        <v>21</v>
      </c>
      <c r="C16" s="49"/>
      <c r="D16" s="49"/>
      <c r="E16" s="49"/>
    </row>
    <row r="17" spans="1:5" ht="13.5" thickBot="1" x14ac:dyDescent="0.35">
      <c r="A17" s="44">
        <v>43724</v>
      </c>
      <c r="B17" s="45" t="s">
        <v>0</v>
      </c>
      <c r="C17" s="46"/>
      <c r="D17" s="46"/>
      <c r="E17" s="46"/>
    </row>
    <row r="18" spans="1:5" ht="13.5" thickBot="1" x14ac:dyDescent="0.35">
      <c r="A18" s="44">
        <v>43725</v>
      </c>
      <c r="B18" s="45" t="s">
        <v>20</v>
      </c>
      <c r="C18" s="46"/>
      <c r="D18" s="46"/>
      <c r="E18" s="46"/>
    </row>
    <row r="19" spans="1:5" ht="13.5" thickBot="1" x14ac:dyDescent="0.35">
      <c r="A19" s="44">
        <v>43726</v>
      </c>
      <c r="B19" s="45" t="s">
        <v>25</v>
      </c>
      <c r="C19" s="46"/>
      <c r="D19" s="46"/>
      <c r="E19" s="46"/>
    </row>
    <row r="20" spans="1:5" ht="13.5" thickBot="1" x14ac:dyDescent="0.35">
      <c r="A20" s="44">
        <v>43727</v>
      </c>
      <c r="B20" s="45" t="s">
        <v>24</v>
      </c>
      <c r="C20" s="46"/>
      <c r="D20" s="46"/>
      <c r="E20" s="46"/>
    </row>
    <row r="21" spans="1:5" ht="13.5" thickBot="1" x14ac:dyDescent="0.35">
      <c r="A21" s="44">
        <v>43728</v>
      </c>
      <c r="B21" s="45" t="s">
        <v>23</v>
      </c>
      <c r="C21" s="46"/>
      <c r="D21" s="46"/>
      <c r="E21" s="46"/>
    </row>
    <row r="22" spans="1:5" ht="13.5" thickBot="1" x14ac:dyDescent="0.35">
      <c r="A22" s="47">
        <v>43729</v>
      </c>
      <c r="B22" s="48" t="s">
        <v>22</v>
      </c>
      <c r="C22" s="49"/>
      <c r="D22" s="49"/>
      <c r="E22" s="49"/>
    </row>
    <row r="23" spans="1:5" ht="13.5" thickBot="1" x14ac:dyDescent="0.35">
      <c r="A23" s="47">
        <v>43730</v>
      </c>
      <c r="B23" s="48" t="s">
        <v>21</v>
      </c>
      <c r="C23" s="49"/>
      <c r="D23" s="49"/>
      <c r="E23" s="49"/>
    </row>
    <row r="24" spans="1:5" ht="13.5" thickBot="1" x14ac:dyDescent="0.35">
      <c r="A24" s="44">
        <v>43731</v>
      </c>
      <c r="B24" s="45" t="s">
        <v>0</v>
      </c>
      <c r="C24" s="46"/>
      <c r="D24" s="46"/>
      <c r="E24" s="46"/>
    </row>
    <row r="25" spans="1:5" ht="13.5" thickBot="1" x14ac:dyDescent="0.35">
      <c r="A25" s="44">
        <v>43732</v>
      </c>
      <c r="B25" s="45" t="s">
        <v>20</v>
      </c>
      <c r="C25" s="46"/>
      <c r="D25" s="46"/>
      <c r="E25" s="46"/>
    </row>
    <row r="26" spans="1:5" ht="13.5" thickBot="1" x14ac:dyDescent="0.35">
      <c r="A26" s="44">
        <v>43733</v>
      </c>
      <c r="B26" s="45" t="s">
        <v>25</v>
      </c>
      <c r="C26" s="46"/>
      <c r="D26" s="46"/>
      <c r="E26" s="46"/>
    </row>
    <row r="27" spans="1:5" ht="13.5" thickBot="1" x14ac:dyDescent="0.35">
      <c r="A27" s="44">
        <v>43734</v>
      </c>
      <c r="B27" s="45" t="s">
        <v>24</v>
      </c>
      <c r="C27" s="46"/>
      <c r="D27" s="46"/>
      <c r="E27" s="46"/>
    </row>
    <row r="28" spans="1:5" ht="13.5" thickBot="1" x14ac:dyDescent="0.35">
      <c r="A28" s="44">
        <v>43735</v>
      </c>
      <c r="B28" s="45" t="s">
        <v>23</v>
      </c>
      <c r="C28" s="46"/>
      <c r="D28" s="46"/>
      <c r="E28" s="46"/>
    </row>
    <row r="29" spans="1:5" ht="13.5" thickBot="1" x14ac:dyDescent="0.35">
      <c r="A29" s="47">
        <v>43736</v>
      </c>
      <c r="B29" s="48" t="s">
        <v>22</v>
      </c>
      <c r="C29" s="49"/>
      <c r="D29" s="49"/>
      <c r="E29" s="49"/>
    </row>
    <row r="30" spans="1:5" ht="13.5" thickBot="1" x14ac:dyDescent="0.35">
      <c r="A30" s="47">
        <v>43737</v>
      </c>
      <c r="B30" s="48" t="s">
        <v>21</v>
      </c>
      <c r="C30" s="49"/>
      <c r="D30" s="49"/>
      <c r="E30" s="49"/>
    </row>
    <row r="31" spans="1:5" ht="13.5" thickBot="1" x14ac:dyDescent="0.35">
      <c r="A31" s="44">
        <v>43738</v>
      </c>
      <c r="B31" s="45" t="s">
        <v>0</v>
      </c>
      <c r="C31" s="46"/>
      <c r="D31" s="46"/>
      <c r="E31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D01A-36DC-4B59-9E12-21F5F10DE85E}">
  <sheetPr>
    <tabColor rgb="FF183C60"/>
  </sheetPr>
  <dimension ref="A1:E32"/>
  <sheetViews>
    <sheetView zoomScale="160" zoomScaleNormal="160" workbookViewId="0">
      <pane ySplit="1" topLeftCell="A12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style="43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42" t="s">
        <v>30</v>
      </c>
    </row>
    <row r="2" spans="1:5" ht="14" thickTop="1" thickBot="1" x14ac:dyDescent="0.35">
      <c r="A2" s="44">
        <v>43739</v>
      </c>
      <c r="B2" s="45" t="s">
        <v>20</v>
      </c>
      <c r="C2" s="46"/>
      <c r="D2" s="46"/>
      <c r="E2" s="46"/>
    </row>
    <row r="3" spans="1:5" ht="13.5" thickBot="1" x14ac:dyDescent="0.35">
      <c r="A3" s="44">
        <v>43740</v>
      </c>
      <c r="B3" s="45" t="s">
        <v>25</v>
      </c>
      <c r="C3" s="46"/>
      <c r="D3" s="46"/>
      <c r="E3" s="46"/>
    </row>
    <row r="4" spans="1:5" ht="13.5" thickBot="1" x14ac:dyDescent="0.35">
      <c r="A4" s="44">
        <v>43741</v>
      </c>
      <c r="B4" s="45" t="s">
        <v>24</v>
      </c>
      <c r="C4" s="46"/>
      <c r="D4" s="46"/>
      <c r="E4" s="46"/>
    </row>
    <row r="5" spans="1:5" ht="13.5" thickBot="1" x14ac:dyDescent="0.35">
      <c r="A5" s="44">
        <v>43742</v>
      </c>
      <c r="B5" s="45" t="s">
        <v>23</v>
      </c>
      <c r="C5" s="46"/>
      <c r="D5" s="46"/>
      <c r="E5" s="46"/>
    </row>
    <row r="6" spans="1:5" ht="13.5" thickBot="1" x14ac:dyDescent="0.35">
      <c r="A6" s="47">
        <v>43743</v>
      </c>
      <c r="B6" s="48" t="s">
        <v>22</v>
      </c>
      <c r="C6" s="49"/>
      <c r="D6" s="49"/>
      <c r="E6" s="49"/>
    </row>
    <row r="7" spans="1:5" ht="13.5" thickBot="1" x14ac:dyDescent="0.35">
      <c r="A7" s="47">
        <v>43744</v>
      </c>
      <c r="B7" s="48" t="s">
        <v>21</v>
      </c>
      <c r="C7" s="49"/>
      <c r="D7" s="49"/>
      <c r="E7" s="49"/>
    </row>
    <row r="8" spans="1:5" ht="13.5" thickBot="1" x14ac:dyDescent="0.35">
      <c r="A8" s="44">
        <v>43745</v>
      </c>
      <c r="B8" s="45" t="s">
        <v>0</v>
      </c>
      <c r="C8" s="46"/>
      <c r="D8" s="46"/>
      <c r="E8" s="46"/>
    </row>
    <row r="9" spans="1:5" ht="13.5" thickBot="1" x14ac:dyDescent="0.35">
      <c r="A9" s="44">
        <v>43746</v>
      </c>
      <c r="B9" s="45" t="s">
        <v>20</v>
      </c>
      <c r="C9" s="46"/>
      <c r="D9" s="46"/>
      <c r="E9" s="46"/>
    </row>
    <row r="10" spans="1:5" ht="13.5" thickBot="1" x14ac:dyDescent="0.35">
      <c r="A10" s="44">
        <v>43747</v>
      </c>
      <c r="B10" s="45" t="s">
        <v>25</v>
      </c>
      <c r="C10" s="46"/>
      <c r="D10" s="46"/>
      <c r="E10" s="46"/>
    </row>
    <row r="11" spans="1:5" ht="13.5" thickBot="1" x14ac:dyDescent="0.35">
      <c r="A11" s="44">
        <v>43748</v>
      </c>
      <c r="B11" s="45" t="s">
        <v>24</v>
      </c>
      <c r="C11" s="46"/>
      <c r="D11" s="46"/>
      <c r="E11" s="46"/>
    </row>
    <row r="12" spans="1:5" ht="13.5" thickBot="1" x14ac:dyDescent="0.35">
      <c r="A12" s="44">
        <v>43749</v>
      </c>
      <c r="B12" s="45" t="s">
        <v>26</v>
      </c>
      <c r="C12" s="46"/>
      <c r="D12" s="46"/>
      <c r="E12" s="46"/>
    </row>
    <row r="13" spans="1:5" ht="13.5" thickBot="1" x14ac:dyDescent="0.35">
      <c r="A13" s="47">
        <v>43750</v>
      </c>
      <c r="B13" s="48" t="s">
        <v>22</v>
      </c>
      <c r="C13" s="49"/>
      <c r="D13" s="49"/>
      <c r="E13" s="49"/>
    </row>
    <row r="14" spans="1:5" ht="13.5" thickBot="1" x14ac:dyDescent="0.35">
      <c r="A14" s="47">
        <v>43751</v>
      </c>
      <c r="B14" s="48" t="s">
        <v>21</v>
      </c>
      <c r="C14" s="49"/>
      <c r="D14" s="49"/>
      <c r="E14" s="49"/>
    </row>
    <row r="15" spans="1:5" ht="13.5" thickBot="1" x14ac:dyDescent="0.35">
      <c r="A15" s="44">
        <v>43752</v>
      </c>
      <c r="B15" s="45" t="s">
        <v>0</v>
      </c>
      <c r="C15" s="46"/>
      <c r="D15" s="46"/>
      <c r="E15" s="46"/>
    </row>
    <row r="16" spans="1:5" ht="13.5" thickBot="1" x14ac:dyDescent="0.35">
      <c r="A16" s="44">
        <v>43753</v>
      </c>
      <c r="B16" s="45" t="s">
        <v>20</v>
      </c>
      <c r="C16" s="46"/>
      <c r="D16" s="46"/>
      <c r="E16" s="46"/>
    </row>
    <row r="17" spans="1:5" ht="13.5" thickBot="1" x14ac:dyDescent="0.35">
      <c r="A17" s="44">
        <v>43754</v>
      </c>
      <c r="B17" s="45" t="s">
        <v>25</v>
      </c>
      <c r="C17" s="46"/>
      <c r="D17" s="46"/>
      <c r="E17" s="46"/>
    </row>
    <row r="18" spans="1:5" ht="13.5" thickBot="1" x14ac:dyDescent="0.35">
      <c r="A18" s="44">
        <v>43755</v>
      </c>
      <c r="B18" s="45" t="s">
        <v>24</v>
      </c>
      <c r="C18" s="46"/>
      <c r="D18" s="46"/>
      <c r="E18" s="46"/>
    </row>
    <row r="19" spans="1:5" ht="13.5" thickBot="1" x14ac:dyDescent="0.35">
      <c r="A19" s="44">
        <v>43756</v>
      </c>
      <c r="B19" s="45" t="s">
        <v>23</v>
      </c>
      <c r="C19" s="46"/>
      <c r="D19" s="46"/>
      <c r="E19" s="46"/>
    </row>
    <row r="20" spans="1:5" ht="13.5" thickBot="1" x14ac:dyDescent="0.35">
      <c r="A20" s="47">
        <v>43757</v>
      </c>
      <c r="B20" s="48" t="s">
        <v>22</v>
      </c>
      <c r="C20" s="49"/>
      <c r="D20" s="49"/>
      <c r="E20" s="49"/>
    </row>
    <row r="21" spans="1:5" ht="13.5" thickBot="1" x14ac:dyDescent="0.35">
      <c r="A21" s="47">
        <v>43758</v>
      </c>
      <c r="B21" s="48" t="s">
        <v>21</v>
      </c>
      <c r="C21" s="49"/>
      <c r="D21" s="49"/>
      <c r="E21" s="49"/>
    </row>
    <row r="22" spans="1:5" ht="13.5" thickBot="1" x14ac:dyDescent="0.35">
      <c r="A22" s="44">
        <v>43759</v>
      </c>
      <c r="B22" s="45" t="s">
        <v>0</v>
      </c>
      <c r="C22" s="46"/>
      <c r="D22" s="46"/>
      <c r="E22" s="46"/>
    </row>
    <row r="23" spans="1:5" ht="13.5" thickBot="1" x14ac:dyDescent="0.35">
      <c r="A23" s="44">
        <v>43760</v>
      </c>
      <c r="B23" s="45" t="s">
        <v>20</v>
      </c>
      <c r="C23" s="46"/>
      <c r="D23" s="46"/>
      <c r="E23" s="46"/>
    </row>
    <row r="24" spans="1:5" ht="13.5" thickBot="1" x14ac:dyDescent="0.35">
      <c r="A24" s="44">
        <v>43761</v>
      </c>
      <c r="B24" s="45" t="s">
        <v>25</v>
      </c>
      <c r="C24" s="46"/>
      <c r="D24" s="46"/>
      <c r="E24" s="46"/>
    </row>
    <row r="25" spans="1:5" ht="13.5" thickBot="1" x14ac:dyDescent="0.35">
      <c r="A25" s="44">
        <v>43762</v>
      </c>
      <c r="B25" s="45" t="s">
        <v>24</v>
      </c>
      <c r="C25" s="46"/>
      <c r="D25" s="46"/>
      <c r="E25" s="46"/>
    </row>
    <row r="26" spans="1:5" ht="13.5" thickBot="1" x14ac:dyDescent="0.35">
      <c r="A26" s="44">
        <v>43763</v>
      </c>
      <c r="B26" s="45" t="s">
        <v>23</v>
      </c>
      <c r="C26" s="46"/>
      <c r="D26" s="46"/>
      <c r="E26" s="46"/>
    </row>
    <row r="27" spans="1:5" ht="13.5" thickBot="1" x14ac:dyDescent="0.35">
      <c r="A27" s="47">
        <v>43764</v>
      </c>
      <c r="B27" s="48" t="s">
        <v>22</v>
      </c>
      <c r="C27" s="49"/>
      <c r="D27" s="49"/>
      <c r="E27" s="49"/>
    </row>
    <row r="28" spans="1:5" ht="13.5" thickBot="1" x14ac:dyDescent="0.35">
      <c r="A28" s="47">
        <v>43765</v>
      </c>
      <c r="B28" s="48" t="s">
        <v>21</v>
      </c>
      <c r="C28" s="49"/>
      <c r="D28" s="49"/>
      <c r="E28" s="49"/>
    </row>
    <row r="29" spans="1:5" ht="13.5" thickBot="1" x14ac:dyDescent="0.35">
      <c r="A29" s="44">
        <v>43766</v>
      </c>
      <c r="B29" s="45" t="s">
        <v>0</v>
      </c>
      <c r="C29" s="46"/>
      <c r="D29" s="46"/>
      <c r="E29" s="46"/>
    </row>
    <row r="30" spans="1:5" ht="13.5" thickBot="1" x14ac:dyDescent="0.35">
      <c r="A30" s="44">
        <v>43767</v>
      </c>
      <c r="B30" s="45" t="s">
        <v>20</v>
      </c>
      <c r="C30" s="46"/>
      <c r="D30" s="46"/>
      <c r="E30" s="46"/>
    </row>
    <row r="31" spans="1:5" ht="13.5" thickBot="1" x14ac:dyDescent="0.35">
      <c r="A31" s="44">
        <v>43768</v>
      </c>
      <c r="B31" s="45" t="s">
        <v>25</v>
      </c>
      <c r="C31" s="46"/>
      <c r="D31" s="46"/>
      <c r="E31" s="46"/>
    </row>
    <row r="32" spans="1:5" ht="13.5" thickBot="1" x14ac:dyDescent="0.35">
      <c r="A32" s="44">
        <v>43769</v>
      </c>
      <c r="B32" s="45" t="s">
        <v>24</v>
      </c>
      <c r="C32" s="46"/>
      <c r="D32" s="46"/>
      <c r="E32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76C2-3427-44B5-A8F7-16442C0B977C}">
  <sheetPr>
    <tabColor rgb="FF0C1E30"/>
  </sheetPr>
  <dimension ref="A1:E31"/>
  <sheetViews>
    <sheetView zoomScale="160" zoomScaleNormal="160" workbookViewId="0">
      <pane ySplit="1" topLeftCell="A8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style="43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42" t="s">
        <v>30</v>
      </c>
    </row>
    <row r="2" spans="1:5" ht="14" thickTop="1" thickBot="1" x14ac:dyDescent="0.35">
      <c r="A2" s="44">
        <v>43770</v>
      </c>
      <c r="B2" s="45" t="s">
        <v>23</v>
      </c>
      <c r="C2" s="46"/>
      <c r="D2" s="46"/>
      <c r="E2" s="46"/>
    </row>
    <row r="3" spans="1:5" ht="13.5" thickBot="1" x14ac:dyDescent="0.35">
      <c r="A3" s="47">
        <v>43771</v>
      </c>
      <c r="B3" s="48" t="s">
        <v>22</v>
      </c>
      <c r="C3" s="49"/>
      <c r="D3" s="49"/>
      <c r="E3" s="49"/>
    </row>
    <row r="4" spans="1:5" ht="13.5" thickBot="1" x14ac:dyDescent="0.35">
      <c r="A4" s="47">
        <v>43772</v>
      </c>
      <c r="B4" s="48" t="s">
        <v>21</v>
      </c>
      <c r="C4" s="49"/>
      <c r="D4" s="49"/>
      <c r="E4" s="49"/>
    </row>
    <row r="5" spans="1:5" ht="13.5" thickBot="1" x14ac:dyDescent="0.35">
      <c r="A5" s="44">
        <v>43773</v>
      </c>
      <c r="B5" s="45" t="s">
        <v>0</v>
      </c>
      <c r="C5" s="46"/>
      <c r="D5" s="46"/>
      <c r="E5" s="46"/>
    </row>
    <row r="6" spans="1:5" ht="13.5" thickBot="1" x14ac:dyDescent="0.35">
      <c r="A6" s="44">
        <v>43774</v>
      </c>
      <c r="B6" s="45" t="s">
        <v>20</v>
      </c>
      <c r="C6" s="46"/>
      <c r="D6" s="46"/>
      <c r="E6" s="46"/>
    </row>
    <row r="7" spans="1:5" ht="13.5" thickBot="1" x14ac:dyDescent="0.35">
      <c r="A7" s="44">
        <v>43775</v>
      </c>
      <c r="B7" s="45" t="s">
        <v>25</v>
      </c>
      <c r="C7" s="46"/>
      <c r="D7" s="46"/>
      <c r="E7" s="46"/>
    </row>
    <row r="8" spans="1:5" ht="13.5" thickBot="1" x14ac:dyDescent="0.35">
      <c r="A8" s="44">
        <v>43776</v>
      </c>
      <c r="B8" s="45" t="s">
        <v>24</v>
      </c>
      <c r="C8" s="46"/>
      <c r="D8" s="46"/>
      <c r="E8" s="46"/>
    </row>
    <row r="9" spans="1:5" ht="13.5" thickBot="1" x14ac:dyDescent="0.35">
      <c r="A9" s="44">
        <v>43777</v>
      </c>
      <c r="B9" s="45" t="s">
        <v>26</v>
      </c>
      <c r="C9" s="46"/>
      <c r="D9" s="46"/>
      <c r="E9" s="46"/>
    </row>
    <row r="10" spans="1:5" ht="13.5" thickBot="1" x14ac:dyDescent="0.35">
      <c r="A10" s="47">
        <v>43778</v>
      </c>
      <c r="B10" s="48" t="s">
        <v>22</v>
      </c>
      <c r="C10" s="49"/>
      <c r="D10" s="49"/>
      <c r="E10" s="49"/>
    </row>
    <row r="11" spans="1:5" ht="13.5" thickBot="1" x14ac:dyDescent="0.35">
      <c r="A11" s="47">
        <v>43779</v>
      </c>
      <c r="B11" s="48" t="s">
        <v>21</v>
      </c>
      <c r="C11" s="49"/>
      <c r="D11" s="49"/>
      <c r="E11" s="49"/>
    </row>
    <row r="12" spans="1:5" ht="13.5" thickBot="1" x14ac:dyDescent="0.35">
      <c r="A12" s="44">
        <v>43780</v>
      </c>
      <c r="B12" s="45" t="s">
        <v>0</v>
      </c>
      <c r="C12" s="46"/>
      <c r="D12" s="46"/>
      <c r="E12" s="46"/>
    </row>
    <row r="13" spans="1:5" ht="13.5" thickBot="1" x14ac:dyDescent="0.35">
      <c r="A13" s="44">
        <v>43781</v>
      </c>
      <c r="B13" s="45" t="s">
        <v>20</v>
      </c>
      <c r="C13" s="46"/>
      <c r="D13" s="46"/>
      <c r="E13" s="46"/>
    </row>
    <row r="14" spans="1:5" ht="13.5" thickBot="1" x14ac:dyDescent="0.35">
      <c r="A14" s="44">
        <v>43782</v>
      </c>
      <c r="B14" s="45" t="s">
        <v>25</v>
      </c>
      <c r="C14" s="46"/>
      <c r="D14" s="46"/>
      <c r="E14" s="46"/>
    </row>
    <row r="15" spans="1:5" ht="13.5" thickBot="1" x14ac:dyDescent="0.35">
      <c r="A15" s="44">
        <v>43783</v>
      </c>
      <c r="B15" s="45" t="s">
        <v>24</v>
      </c>
      <c r="C15" s="46"/>
      <c r="D15" s="46"/>
      <c r="E15" s="46"/>
    </row>
    <row r="16" spans="1:5" ht="13.5" thickBot="1" x14ac:dyDescent="0.35">
      <c r="A16" s="44">
        <v>43784</v>
      </c>
      <c r="B16" s="45" t="s">
        <v>23</v>
      </c>
      <c r="C16" s="46"/>
      <c r="D16" s="46"/>
      <c r="E16" s="46"/>
    </row>
    <row r="17" spans="1:5" ht="13.5" thickBot="1" x14ac:dyDescent="0.35">
      <c r="A17" s="47">
        <v>43785</v>
      </c>
      <c r="B17" s="48" t="s">
        <v>22</v>
      </c>
      <c r="C17" s="49"/>
      <c r="D17" s="49"/>
      <c r="E17" s="49"/>
    </row>
    <row r="18" spans="1:5" ht="13.5" thickBot="1" x14ac:dyDescent="0.35">
      <c r="A18" s="47">
        <v>43786</v>
      </c>
      <c r="B18" s="48" t="s">
        <v>21</v>
      </c>
      <c r="C18" s="49"/>
      <c r="D18" s="49"/>
      <c r="E18" s="49"/>
    </row>
    <row r="19" spans="1:5" ht="13.5" thickBot="1" x14ac:dyDescent="0.35">
      <c r="A19" s="44">
        <v>43787</v>
      </c>
      <c r="B19" s="45" t="s">
        <v>0</v>
      </c>
      <c r="C19" s="46"/>
      <c r="D19" s="46"/>
      <c r="E19" s="46"/>
    </row>
    <row r="20" spans="1:5" ht="13.5" thickBot="1" x14ac:dyDescent="0.35">
      <c r="A20" s="44">
        <v>43788</v>
      </c>
      <c r="B20" s="45" t="s">
        <v>20</v>
      </c>
      <c r="C20" s="46"/>
      <c r="D20" s="46"/>
      <c r="E20" s="46"/>
    </row>
    <row r="21" spans="1:5" ht="13.5" thickBot="1" x14ac:dyDescent="0.35">
      <c r="A21" s="44">
        <v>43789</v>
      </c>
      <c r="B21" s="45" t="s">
        <v>25</v>
      </c>
      <c r="C21" s="46"/>
      <c r="D21" s="46"/>
      <c r="E21" s="46"/>
    </row>
    <row r="22" spans="1:5" ht="13.5" thickBot="1" x14ac:dyDescent="0.35">
      <c r="A22" s="44">
        <v>43790</v>
      </c>
      <c r="B22" s="45" t="s">
        <v>24</v>
      </c>
      <c r="C22" s="46"/>
      <c r="D22" s="46"/>
      <c r="E22" s="46"/>
    </row>
    <row r="23" spans="1:5" ht="13.5" thickBot="1" x14ac:dyDescent="0.35">
      <c r="A23" s="44">
        <v>43791</v>
      </c>
      <c r="B23" s="45" t="s">
        <v>23</v>
      </c>
      <c r="C23" s="46"/>
      <c r="D23" s="46"/>
      <c r="E23" s="46"/>
    </row>
    <row r="24" spans="1:5" ht="13.5" thickBot="1" x14ac:dyDescent="0.35">
      <c r="A24" s="47">
        <v>43792</v>
      </c>
      <c r="B24" s="48" t="s">
        <v>22</v>
      </c>
      <c r="C24" s="49"/>
      <c r="D24" s="49"/>
      <c r="E24" s="49"/>
    </row>
    <row r="25" spans="1:5" ht="13.5" thickBot="1" x14ac:dyDescent="0.35">
      <c r="A25" s="47">
        <v>43793</v>
      </c>
      <c r="B25" s="48" t="s">
        <v>21</v>
      </c>
      <c r="C25" s="49"/>
      <c r="D25" s="49"/>
      <c r="E25" s="49"/>
    </row>
    <row r="26" spans="1:5" ht="13.5" thickBot="1" x14ac:dyDescent="0.35">
      <c r="A26" s="44">
        <v>43794</v>
      </c>
      <c r="B26" s="45" t="s">
        <v>0</v>
      </c>
      <c r="C26" s="46"/>
      <c r="D26" s="46"/>
      <c r="E26" s="46"/>
    </row>
    <row r="27" spans="1:5" ht="13.5" thickBot="1" x14ac:dyDescent="0.35">
      <c r="A27" s="44">
        <v>43795</v>
      </c>
      <c r="B27" s="45" t="s">
        <v>20</v>
      </c>
      <c r="C27" s="46"/>
      <c r="D27" s="46"/>
      <c r="E27" s="46"/>
    </row>
    <row r="28" spans="1:5" ht="13.5" thickBot="1" x14ac:dyDescent="0.35">
      <c r="A28" s="44">
        <v>43796</v>
      </c>
      <c r="B28" s="45" t="s">
        <v>25</v>
      </c>
      <c r="C28" s="46"/>
      <c r="D28" s="46"/>
      <c r="E28" s="46"/>
    </row>
    <row r="29" spans="1:5" ht="13.5" thickBot="1" x14ac:dyDescent="0.35">
      <c r="A29" s="44">
        <v>43797</v>
      </c>
      <c r="B29" s="45" t="s">
        <v>24</v>
      </c>
      <c r="C29" s="46"/>
      <c r="D29" s="46"/>
      <c r="E29" s="46"/>
    </row>
    <row r="30" spans="1:5" ht="13.5" thickBot="1" x14ac:dyDescent="0.35">
      <c r="A30" s="44">
        <v>43798</v>
      </c>
      <c r="B30" s="45" t="s">
        <v>23</v>
      </c>
      <c r="C30" s="46"/>
      <c r="D30" s="46"/>
      <c r="E30" s="46"/>
    </row>
    <row r="31" spans="1:5" ht="13.5" thickBot="1" x14ac:dyDescent="0.35">
      <c r="A31" s="47">
        <v>43799</v>
      </c>
      <c r="B31" s="48" t="s">
        <v>22</v>
      </c>
      <c r="C31" s="49"/>
      <c r="D31" s="49"/>
      <c r="E31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04E2-6FA9-4D9A-816A-37640CA2C51A}">
  <sheetPr>
    <tabColor rgb="FF081420"/>
  </sheetPr>
  <dimension ref="A1:E32"/>
  <sheetViews>
    <sheetView zoomScale="160" zoomScaleNormal="160" workbookViewId="0">
      <pane ySplit="1" topLeftCell="A2" activePane="bottomLeft" state="frozen"/>
      <selection activeCell="E13" sqref="E13"/>
      <selection pane="bottomLeft" activeCell="D9" sqref="D9"/>
    </sheetView>
  </sheetViews>
  <sheetFormatPr defaultRowHeight="13" x14ac:dyDescent="0.3"/>
  <cols>
    <col min="1" max="1" width="5.58203125" style="43" customWidth="1"/>
    <col min="2" max="2" width="5.33203125" style="43" customWidth="1"/>
    <col min="3" max="3" width="13.25" style="43" customWidth="1"/>
    <col min="4" max="4" width="48.58203125" style="43" customWidth="1"/>
    <col min="5" max="5" width="22.25" style="43" customWidth="1"/>
    <col min="6" max="16384" width="8.6640625" style="43"/>
  </cols>
  <sheetData>
    <row r="1" spans="1:5" ht="19.5" customHeight="1" thickBot="1" x14ac:dyDescent="0.35">
      <c r="A1" s="41" t="s">
        <v>34</v>
      </c>
      <c r="B1" s="42" t="s">
        <v>33</v>
      </c>
      <c r="C1" s="42" t="s">
        <v>32</v>
      </c>
      <c r="D1" s="42" t="s">
        <v>31</v>
      </c>
      <c r="E1" s="42" t="s">
        <v>30</v>
      </c>
    </row>
    <row r="2" spans="1:5" ht="14" thickTop="1" thickBot="1" x14ac:dyDescent="0.35">
      <c r="A2" s="47">
        <v>43800</v>
      </c>
      <c r="B2" s="48" t="s">
        <v>21</v>
      </c>
      <c r="C2" s="49"/>
      <c r="D2" s="49"/>
      <c r="E2" s="49"/>
    </row>
    <row r="3" spans="1:5" ht="13.5" thickBot="1" x14ac:dyDescent="0.35">
      <c r="A3" s="44">
        <v>43801</v>
      </c>
      <c r="B3" s="45" t="s">
        <v>0</v>
      </c>
      <c r="C3" s="46"/>
      <c r="D3" s="46"/>
      <c r="E3" s="46"/>
    </row>
    <row r="4" spans="1:5" ht="13.5" thickBot="1" x14ac:dyDescent="0.35">
      <c r="A4" s="44">
        <v>43802</v>
      </c>
      <c r="B4" s="45" t="s">
        <v>20</v>
      </c>
      <c r="C4" s="46"/>
      <c r="D4" s="46"/>
      <c r="E4" s="46"/>
    </row>
    <row r="5" spans="1:5" ht="13.5" thickBot="1" x14ac:dyDescent="0.35">
      <c r="A5" s="44">
        <v>43803</v>
      </c>
      <c r="B5" s="45" t="s">
        <v>25</v>
      </c>
      <c r="C5" s="46"/>
      <c r="D5" s="46"/>
      <c r="E5" s="46"/>
    </row>
    <row r="6" spans="1:5" ht="13.5" thickBot="1" x14ac:dyDescent="0.35">
      <c r="A6" s="44">
        <v>43804</v>
      </c>
      <c r="B6" s="45" t="s">
        <v>24</v>
      </c>
      <c r="C6" s="46"/>
      <c r="D6" s="46"/>
      <c r="E6" s="46"/>
    </row>
    <row r="7" spans="1:5" ht="13.5" thickBot="1" x14ac:dyDescent="0.35">
      <c r="A7" s="44">
        <v>43805</v>
      </c>
      <c r="B7" s="45" t="s">
        <v>23</v>
      </c>
      <c r="C7" s="46"/>
      <c r="D7" s="46"/>
      <c r="E7" s="46"/>
    </row>
    <row r="8" spans="1:5" ht="13.5" thickBot="1" x14ac:dyDescent="0.35">
      <c r="A8" s="47">
        <v>43806</v>
      </c>
      <c r="B8" s="48" t="s">
        <v>22</v>
      </c>
      <c r="C8" s="49"/>
      <c r="D8" s="49"/>
      <c r="E8" s="49"/>
    </row>
    <row r="9" spans="1:5" ht="13.5" thickBot="1" x14ac:dyDescent="0.35">
      <c r="A9" s="47">
        <v>43807</v>
      </c>
      <c r="B9" s="48" t="s">
        <v>21</v>
      </c>
      <c r="C9" s="49"/>
      <c r="D9" s="49"/>
      <c r="E9" s="49"/>
    </row>
    <row r="10" spans="1:5" ht="13.5" thickBot="1" x14ac:dyDescent="0.35">
      <c r="A10" s="44">
        <v>43808</v>
      </c>
      <c r="B10" s="45" t="s">
        <v>0</v>
      </c>
      <c r="C10" s="46"/>
      <c r="D10" s="46"/>
      <c r="E10" s="46"/>
    </row>
    <row r="11" spans="1:5" ht="13.5" thickBot="1" x14ac:dyDescent="0.35">
      <c r="A11" s="44">
        <v>43809</v>
      </c>
      <c r="B11" s="45" t="s">
        <v>20</v>
      </c>
      <c r="C11" s="46"/>
      <c r="D11" s="46"/>
      <c r="E11" s="46"/>
    </row>
    <row r="12" spans="1:5" ht="13.5" thickBot="1" x14ac:dyDescent="0.35">
      <c r="A12" s="44">
        <v>43810</v>
      </c>
      <c r="B12" s="45" t="s">
        <v>25</v>
      </c>
      <c r="C12" s="46"/>
      <c r="D12" s="46"/>
      <c r="E12" s="46"/>
    </row>
    <row r="13" spans="1:5" ht="13.5" thickBot="1" x14ac:dyDescent="0.35">
      <c r="A13" s="44">
        <v>43811</v>
      </c>
      <c r="B13" s="45" t="s">
        <v>24</v>
      </c>
      <c r="C13" s="46"/>
      <c r="D13" s="46"/>
      <c r="E13" s="46"/>
    </row>
    <row r="14" spans="1:5" ht="13.5" thickBot="1" x14ac:dyDescent="0.35">
      <c r="A14" s="44">
        <v>43812</v>
      </c>
      <c r="B14" s="45" t="s">
        <v>26</v>
      </c>
      <c r="C14" s="46"/>
      <c r="D14" s="46"/>
      <c r="E14" s="46"/>
    </row>
    <row r="15" spans="1:5" ht="13.5" thickBot="1" x14ac:dyDescent="0.35">
      <c r="A15" s="47">
        <v>43813</v>
      </c>
      <c r="B15" s="48" t="s">
        <v>22</v>
      </c>
      <c r="C15" s="49"/>
      <c r="D15" s="49"/>
      <c r="E15" s="49"/>
    </row>
    <row r="16" spans="1:5" ht="13.5" thickBot="1" x14ac:dyDescent="0.35">
      <c r="A16" s="47">
        <v>43814</v>
      </c>
      <c r="B16" s="48" t="s">
        <v>21</v>
      </c>
      <c r="C16" s="49"/>
      <c r="D16" s="49"/>
      <c r="E16" s="49"/>
    </row>
    <row r="17" spans="1:5" ht="13.5" thickBot="1" x14ac:dyDescent="0.35">
      <c r="A17" s="44">
        <v>43815</v>
      </c>
      <c r="B17" s="45" t="s">
        <v>0</v>
      </c>
      <c r="C17" s="46"/>
      <c r="D17" s="46"/>
      <c r="E17" s="46"/>
    </row>
    <row r="18" spans="1:5" ht="13.5" thickBot="1" x14ac:dyDescent="0.35">
      <c r="A18" s="44">
        <v>43816</v>
      </c>
      <c r="B18" s="45" t="s">
        <v>20</v>
      </c>
      <c r="C18" s="46"/>
      <c r="D18" s="46"/>
      <c r="E18" s="46"/>
    </row>
    <row r="19" spans="1:5" ht="13.5" thickBot="1" x14ac:dyDescent="0.35">
      <c r="A19" s="44">
        <v>43817</v>
      </c>
      <c r="B19" s="45" t="s">
        <v>25</v>
      </c>
      <c r="C19" s="46"/>
      <c r="D19" s="46"/>
      <c r="E19" s="46"/>
    </row>
    <row r="20" spans="1:5" ht="13.5" thickBot="1" x14ac:dyDescent="0.35">
      <c r="A20" s="44">
        <v>43818</v>
      </c>
      <c r="B20" s="45" t="s">
        <v>24</v>
      </c>
      <c r="C20" s="46"/>
      <c r="D20" s="46"/>
      <c r="E20" s="46"/>
    </row>
    <row r="21" spans="1:5" ht="13.5" thickBot="1" x14ac:dyDescent="0.35">
      <c r="A21" s="44">
        <v>43819</v>
      </c>
      <c r="B21" s="45" t="s">
        <v>23</v>
      </c>
      <c r="C21" s="46"/>
      <c r="D21" s="46"/>
      <c r="E21" s="46"/>
    </row>
    <row r="22" spans="1:5" ht="13.5" thickBot="1" x14ac:dyDescent="0.35">
      <c r="A22" s="47">
        <v>43820</v>
      </c>
      <c r="B22" s="48" t="s">
        <v>22</v>
      </c>
      <c r="C22" s="49"/>
      <c r="D22" s="49"/>
      <c r="E22" s="49"/>
    </row>
    <row r="23" spans="1:5" ht="13.5" thickBot="1" x14ac:dyDescent="0.35">
      <c r="A23" s="47">
        <v>43821</v>
      </c>
      <c r="B23" s="48" t="s">
        <v>21</v>
      </c>
      <c r="C23" s="49"/>
      <c r="D23" s="49"/>
      <c r="E23" s="49"/>
    </row>
    <row r="24" spans="1:5" ht="13.5" thickBot="1" x14ac:dyDescent="0.35">
      <c r="A24" s="44">
        <v>43822</v>
      </c>
      <c r="B24" s="45" t="s">
        <v>0</v>
      </c>
      <c r="C24" s="46"/>
      <c r="D24" s="46"/>
      <c r="E24" s="46"/>
    </row>
    <row r="25" spans="1:5" ht="13.5" thickBot="1" x14ac:dyDescent="0.35">
      <c r="A25" s="44">
        <v>43823</v>
      </c>
      <c r="B25" s="45" t="s">
        <v>20</v>
      </c>
      <c r="C25" s="46"/>
      <c r="D25" s="46"/>
      <c r="E25" s="46"/>
    </row>
    <row r="26" spans="1:5" ht="13.5" thickBot="1" x14ac:dyDescent="0.35">
      <c r="A26" s="44">
        <v>43824</v>
      </c>
      <c r="B26" s="45" t="s">
        <v>25</v>
      </c>
      <c r="C26" s="46"/>
      <c r="D26" s="46"/>
      <c r="E26" s="46"/>
    </row>
    <row r="27" spans="1:5" ht="13.5" thickBot="1" x14ac:dyDescent="0.35">
      <c r="A27" s="44">
        <v>43825</v>
      </c>
      <c r="B27" s="45" t="s">
        <v>24</v>
      </c>
      <c r="C27" s="46"/>
      <c r="D27" s="46"/>
      <c r="E27" s="46"/>
    </row>
    <row r="28" spans="1:5" ht="13.5" thickBot="1" x14ac:dyDescent="0.35">
      <c r="A28" s="44">
        <v>43826</v>
      </c>
      <c r="B28" s="45" t="s">
        <v>23</v>
      </c>
      <c r="C28" s="46"/>
      <c r="D28" s="46"/>
      <c r="E28" s="46"/>
    </row>
    <row r="29" spans="1:5" ht="13.5" thickBot="1" x14ac:dyDescent="0.35">
      <c r="A29" s="47">
        <v>43827</v>
      </c>
      <c r="B29" s="48" t="s">
        <v>22</v>
      </c>
      <c r="C29" s="49"/>
      <c r="D29" s="49"/>
      <c r="E29" s="49"/>
    </row>
    <row r="30" spans="1:5" ht="13.5" thickBot="1" x14ac:dyDescent="0.35">
      <c r="A30" s="47">
        <v>43828</v>
      </c>
      <c r="B30" s="48" t="s">
        <v>21</v>
      </c>
      <c r="C30" s="49"/>
      <c r="D30" s="49"/>
      <c r="E30" s="49"/>
    </row>
    <row r="31" spans="1:5" ht="13.5" thickBot="1" x14ac:dyDescent="0.35">
      <c r="A31" s="44">
        <v>43829</v>
      </c>
      <c r="B31" s="45" t="s">
        <v>0</v>
      </c>
      <c r="C31" s="46"/>
      <c r="D31" s="46"/>
      <c r="E31" s="46"/>
    </row>
    <row r="32" spans="1:5" ht="13.5" thickBot="1" x14ac:dyDescent="0.35">
      <c r="A32" s="44">
        <v>43830</v>
      </c>
      <c r="B32" s="45" t="s">
        <v>20</v>
      </c>
      <c r="C32" s="46"/>
      <c r="D32" s="46"/>
      <c r="E32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3</v>
      </c>
      <c r="D1" s="6" t="s">
        <v>2</v>
      </c>
      <c r="E1" s="7"/>
      <c r="F1" s="7"/>
      <c r="G1" s="7"/>
      <c r="H1" s="6"/>
    </row>
    <row r="2" spans="2:13" ht="45" customHeight="1" x14ac:dyDescent="0.3">
      <c r="B2" s="5" t="s">
        <v>1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71" t="s">
        <v>19</v>
      </c>
      <c r="K3" s="172"/>
      <c r="L3" s="172"/>
      <c r="M3" s="173"/>
    </row>
    <row r="4" spans="2:13" ht="16.5" customHeight="1" x14ac:dyDescent="0.45">
      <c r="B4" s="9" t="e">
        <f t="array" ref="B4:H4">星期日期和周+DATE(CalendarYear,7,1)-WEEKDAY(DATE(CalendarYear,7,1),(周开始日期="一")+1)+1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65"/>
      <c r="K4" s="166"/>
      <c r="L4" s="166"/>
      <c r="M4" s="167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8"/>
      <c r="K5" s="169"/>
      <c r="L5" s="169"/>
      <c r="M5" s="170"/>
    </row>
    <row r="6" spans="2:13" ht="15" customHeight="1" x14ac:dyDescent="0.45">
      <c r="B6" s="9" t="e">
        <f t="array" ref="B6:H6">星期日期和周+DATE(CalendarYear,7,1)-WEEKDAY(DATE(CalendarYear,7,1),(周开始日期="一")+1)+8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65"/>
      <c r="K6" s="166"/>
      <c r="L6" s="166"/>
      <c r="M6" s="167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8"/>
      <c r="K7" s="169"/>
      <c r="L7" s="169"/>
      <c r="M7" s="170"/>
    </row>
    <row r="8" spans="2:13" ht="15" customHeight="1" x14ac:dyDescent="0.45">
      <c r="B8" s="9" t="e">
        <f t="array" ref="B8:H8">星期日期和周+DATE(CalendarYear,7,1)-WEEKDAY(DATE(CalendarYear,7,1),(周开始日期="一")+1)+15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65"/>
      <c r="K8" s="166"/>
      <c r="L8" s="166"/>
      <c r="M8" s="167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8"/>
      <c r="K9" s="169"/>
      <c r="L9" s="169"/>
      <c r="M9" s="170"/>
    </row>
    <row r="10" spans="2:13" ht="15" customHeight="1" x14ac:dyDescent="0.45">
      <c r="B10" s="9" t="e">
        <f t="array" ref="B10:H10">星期日期和周+DATE(CalendarYear,7,1)-WEEKDAY(DATE(CalendarYear,7,1),(周开始日期="一")+1)+22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65"/>
      <c r="K10" s="166"/>
      <c r="L10" s="166"/>
      <c r="M10" s="167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8"/>
      <c r="K11" s="169"/>
      <c r="L11" s="169"/>
      <c r="M11" s="170"/>
    </row>
    <row r="12" spans="2:13" ht="15" customHeight="1" x14ac:dyDescent="0.45">
      <c r="B12" s="9" t="e">
        <f t="array" ref="B12:H12">星期日期和周+DATE(CalendarYear,7,1)-WEEKDAY(DATE(CalendarYear,7,1),(周开始日期="一")+1)+29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65"/>
      <c r="K12" s="166"/>
      <c r="L12" s="166"/>
      <c r="M12" s="167"/>
    </row>
    <row r="13" spans="2:13" ht="39.75" customHeight="1" x14ac:dyDescent="0.3">
      <c r="B13" s="2"/>
      <c r="C13" s="2"/>
      <c r="D13" s="2"/>
      <c r="E13" s="2"/>
      <c r="F13" s="2"/>
      <c r="G13" s="2"/>
      <c r="H13" s="10"/>
      <c r="J13" s="168"/>
      <c r="K13" s="169"/>
      <c r="L13" s="169"/>
      <c r="M13" s="170"/>
    </row>
    <row r="14" spans="2:13" ht="15" customHeight="1" x14ac:dyDescent="0.45">
      <c r="B14" s="9" t="e">
        <f t="array" ref="B14:H14">星期日期和周+DATE(CalendarYear,7,1)-WEEKDAY(DATE(CalendarYear,7,1),(周开始日期="一")+1)+36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65"/>
      <c r="K14" s="166"/>
      <c r="L14" s="166"/>
      <c r="M14" s="167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8"/>
      <c r="K15" s="169"/>
      <c r="L15" s="169"/>
      <c r="M15" s="170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6</v>
      </c>
      <c r="D1" s="6" t="s">
        <v>5</v>
      </c>
      <c r="E1" s="7"/>
      <c r="F1" s="7"/>
      <c r="G1" s="7"/>
      <c r="H1" s="6"/>
    </row>
    <row r="2" spans="2:13" ht="45" customHeight="1" x14ac:dyDescent="0.3">
      <c r="B2" s="5" t="s">
        <v>4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71" t="s">
        <v>19</v>
      </c>
      <c r="K3" s="172"/>
      <c r="L3" s="172"/>
      <c r="M3" s="173"/>
    </row>
    <row r="4" spans="2:13" ht="16.5" customHeight="1" x14ac:dyDescent="0.45">
      <c r="B4" s="9" t="e">
        <f t="array" ref="B4:H4">星期日期和周+DATE(CalendarYear,8,1)-WEEKDAY(DATE(CalendarYear,8,1),(周开始日期="一")+1)+1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65"/>
      <c r="K4" s="166"/>
      <c r="L4" s="166"/>
      <c r="M4" s="167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8"/>
      <c r="K5" s="169"/>
      <c r="L5" s="169"/>
      <c r="M5" s="170"/>
    </row>
    <row r="6" spans="2:13" ht="15" customHeight="1" x14ac:dyDescent="0.45">
      <c r="B6" s="9" t="e">
        <f t="array" ref="B6:H6">星期日期和周+DATE(CalendarYear,8,1)-WEEKDAY(DATE(CalendarYear,8,1),(周开始日期="一")+1)+8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65"/>
      <c r="K6" s="166"/>
      <c r="L6" s="166"/>
      <c r="M6" s="167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8"/>
      <c r="K7" s="169"/>
      <c r="L7" s="169"/>
      <c r="M7" s="170"/>
    </row>
    <row r="8" spans="2:13" ht="15" customHeight="1" x14ac:dyDescent="0.45">
      <c r="B8" s="9" t="e">
        <f t="array" ref="B8:H8">星期日期和周+DATE(CalendarYear,8,1)-WEEKDAY(DATE(CalendarYear,8,1),(周开始日期="一")+1)+15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65"/>
      <c r="K8" s="166"/>
      <c r="L8" s="166"/>
      <c r="M8" s="167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8"/>
      <c r="K9" s="169"/>
      <c r="L9" s="169"/>
      <c r="M9" s="170"/>
    </row>
    <row r="10" spans="2:13" ht="15" customHeight="1" x14ac:dyDescent="0.45">
      <c r="B10" s="9" t="e">
        <f t="array" ref="B10:H10">星期日期和周+DATE(CalendarYear,8,1)-WEEKDAY(DATE(CalendarYear,8,1),(周开始日期="一")+1)+22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65"/>
      <c r="K10" s="166"/>
      <c r="L10" s="166"/>
      <c r="M10" s="167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8"/>
      <c r="K11" s="169"/>
      <c r="L11" s="169"/>
      <c r="M11" s="170"/>
    </row>
    <row r="12" spans="2:13" ht="15" customHeight="1" x14ac:dyDescent="0.45">
      <c r="B12" s="9" t="e">
        <f t="array" ref="B12:H12">星期日期和周+DATE(CalendarYear,8,1)-WEEKDAY(DATE(CalendarYear,8,1),(周开始日期="一")+1)+29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65"/>
      <c r="K12" s="166"/>
      <c r="L12" s="166"/>
      <c r="M12" s="167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68"/>
      <c r="K13" s="169"/>
      <c r="L13" s="169"/>
      <c r="M13" s="170"/>
    </row>
    <row r="14" spans="2:13" ht="15" customHeight="1" x14ac:dyDescent="0.45">
      <c r="B14" s="9" t="e">
        <f t="array" ref="B14:H14">星期日期和周+DATE(CalendarYear,8,1)-WEEKDAY(DATE(CalendarYear,8,1),(周开始日期="一")+1)+36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65"/>
      <c r="K14" s="166"/>
      <c r="L14" s="166"/>
      <c r="M14" s="167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8"/>
      <c r="K15" s="169"/>
      <c r="L15" s="169"/>
      <c r="M15" s="170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9</v>
      </c>
      <c r="D1" s="6" t="s">
        <v>8</v>
      </c>
      <c r="E1" s="7"/>
      <c r="F1" s="7"/>
      <c r="G1" s="7"/>
      <c r="H1" s="6"/>
    </row>
    <row r="2" spans="2:13" ht="45" customHeight="1" x14ac:dyDescent="0.3">
      <c r="B2" s="5" t="s">
        <v>7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71" t="s">
        <v>19</v>
      </c>
      <c r="K3" s="172"/>
      <c r="L3" s="172"/>
      <c r="M3" s="173"/>
    </row>
    <row r="4" spans="2:13" ht="16.5" customHeight="1" x14ac:dyDescent="0.45">
      <c r="B4" s="9" t="e">
        <f t="array" ref="B4:H4">星期日期和周+DATE(CalendarYear,9,1)-WEEKDAY(DATE(CalendarYear,9,1),(周开始日期="一")+1)+1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65"/>
      <c r="K4" s="166"/>
      <c r="L4" s="166"/>
      <c r="M4" s="167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8"/>
      <c r="K5" s="169"/>
      <c r="L5" s="169"/>
      <c r="M5" s="170"/>
    </row>
    <row r="6" spans="2:13" ht="15" customHeight="1" x14ac:dyDescent="0.45">
      <c r="B6" s="9" t="e">
        <f t="array" ref="B6:H6">星期日期和周+DATE(CalendarYear,9,1)-WEEKDAY(DATE(CalendarYear,9,1),(周开始日期="一")+1)+8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65"/>
      <c r="K6" s="166"/>
      <c r="L6" s="166"/>
      <c r="M6" s="167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8"/>
      <c r="K7" s="169"/>
      <c r="L7" s="169"/>
      <c r="M7" s="170"/>
    </row>
    <row r="8" spans="2:13" ht="15" customHeight="1" x14ac:dyDescent="0.45">
      <c r="B8" s="9" t="e">
        <f t="array" ref="B8:H8">星期日期和周+DATE(CalendarYear,9,1)-WEEKDAY(DATE(CalendarYear,9,1),(周开始日期="一")+1)+15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65"/>
      <c r="K8" s="166"/>
      <c r="L8" s="166"/>
      <c r="M8" s="167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8"/>
      <c r="K9" s="169"/>
      <c r="L9" s="169"/>
      <c r="M9" s="170"/>
    </row>
    <row r="10" spans="2:13" ht="15" customHeight="1" x14ac:dyDescent="0.45">
      <c r="B10" s="9" t="e">
        <f t="array" ref="B10:H10">星期日期和周+DATE(CalendarYear,9,1)-WEEKDAY(DATE(CalendarYear,9,1),(周开始日期="一")+1)+22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65"/>
      <c r="K10" s="166"/>
      <c r="L10" s="166"/>
      <c r="M10" s="167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8"/>
      <c r="K11" s="169"/>
      <c r="L11" s="169"/>
      <c r="M11" s="170"/>
    </row>
    <row r="12" spans="2:13" ht="15" customHeight="1" x14ac:dyDescent="0.45">
      <c r="B12" s="9" t="e">
        <f t="array" ref="B12:H12">星期日期和周+DATE(CalendarYear,9,1)-WEEKDAY(DATE(CalendarYear,9,1),(周开始日期="一")+1)+29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65"/>
      <c r="K12" s="166"/>
      <c r="L12" s="166"/>
      <c r="M12" s="167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68"/>
      <c r="K13" s="169"/>
      <c r="L13" s="169"/>
      <c r="M13" s="170"/>
    </row>
    <row r="14" spans="2:13" ht="15" customHeight="1" x14ac:dyDescent="0.45">
      <c r="B14" s="9" t="e">
        <f t="array" ref="B14:H14">星期日期和周+DATE(CalendarYear,9,1)-WEEKDAY(DATE(CalendarYear,9,1),(周开始日期="一")+1)+36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65"/>
      <c r="K14" s="166"/>
      <c r="L14" s="166"/>
      <c r="M14" s="167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8"/>
      <c r="K15" s="169"/>
      <c r="L15" s="169"/>
      <c r="M15" s="170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12</v>
      </c>
      <c r="D1" s="6" t="s">
        <v>11</v>
      </c>
      <c r="E1" s="7"/>
      <c r="F1" s="7"/>
      <c r="G1" s="7"/>
      <c r="H1" s="6"/>
    </row>
    <row r="2" spans="2:13" ht="45" customHeight="1" x14ac:dyDescent="0.3">
      <c r="B2" s="5" t="s">
        <v>10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71" t="s">
        <v>19</v>
      </c>
      <c r="K3" s="172"/>
      <c r="L3" s="172"/>
      <c r="M3" s="173"/>
    </row>
    <row r="4" spans="2:13" ht="16.5" customHeight="1" x14ac:dyDescent="0.45">
      <c r="B4" s="9" t="e">
        <f t="array" ref="B4:H4">星期日期和周+DATE(CalendarYear,10,1)-WEEKDAY(DATE(CalendarYear,10,1),(周开始日期="一")+1)+1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65"/>
      <c r="K4" s="166"/>
      <c r="L4" s="166"/>
      <c r="M4" s="167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8"/>
      <c r="K5" s="169"/>
      <c r="L5" s="169"/>
      <c r="M5" s="170"/>
    </row>
    <row r="6" spans="2:13" ht="15" customHeight="1" x14ac:dyDescent="0.45">
      <c r="B6" s="9" t="e">
        <f t="array" ref="B6:H6">星期日期和周+DATE(CalendarYear,10,1)-WEEKDAY(DATE(CalendarYear,10,1),(周开始日期="一")+1)+8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65"/>
      <c r="K6" s="166"/>
      <c r="L6" s="166"/>
      <c r="M6" s="167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8"/>
      <c r="K7" s="169"/>
      <c r="L7" s="169"/>
      <c r="M7" s="170"/>
    </row>
    <row r="8" spans="2:13" ht="15" customHeight="1" x14ac:dyDescent="0.45">
      <c r="B8" s="9" t="e">
        <f t="array" ref="B8:H8">星期日期和周+DATE(CalendarYear,10,1)-WEEKDAY(DATE(CalendarYear,10,1),(周开始日期="一")+1)+15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65"/>
      <c r="K8" s="166"/>
      <c r="L8" s="166"/>
      <c r="M8" s="167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8"/>
      <c r="K9" s="169"/>
      <c r="L9" s="169"/>
      <c r="M9" s="170"/>
    </row>
    <row r="10" spans="2:13" ht="15" customHeight="1" x14ac:dyDescent="0.45">
      <c r="B10" s="9" t="e">
        <f t="array" ref="B10:H10">星期日期和周+DATE(CalendarYear,10,1)-WEEKDAY(DATE(CalendarYear,10,1),(周开始日期="一")+1)+22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65"/>
      <c r="K10" s="166"/>
      <c r="L10" s="166"/>
      <c r="M10" s="167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8"/>
      <c r="K11" s="169"/>
      <c r="L11" s="169"/>
      <c r="M11" s="170"/>
    </row>
    <row r="12" spans="2:13" ht="15" customHeight="1" x14ac:dyDescent="0.45">
      <c r="B12" s="9" t="e">
        <f t="array" ref="B12:H12">星期日期和周+DATE(CalendarYear,10,1)-WEEKDAY(DATE(CalendarYear,10,1),(周开始日期="一")+1)+29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65"/>
      <c r="K12" s="166"/>
      <c r="L12" s="166"/>
      <c r="M12" s="167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68"/>
      <c r="K13" s="169"/>
      <c r="L13" s="169"/>
      <c r="M13" s="170"/>
    </row>
    <row r="14" spans="2:13" ht="15" customHeight="1" x14ac:dyDescent="0.45">
      <c r="B14" s="9" t="e">
        <f t="array" ref="B14:H14">星期日期和周+DATE(CalendarYear,10,1)-WEEKDAY(DATE(CalendarYear,10,1),(周开始日期="一")+1)+36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65"/>
      <c r="K14" s="166"/>
      <c r="L14" s="166"/>
      <c r="M14" s="167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8"/>
      <c r="K15" s="169"/>
      <c r="L15" s="169"/>
      <c r="M15" s="170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15</v>
      </c>
      <c r="D1" s="6" t="s">
        <v>14</v>
      </c>
      <c r="E1" s="7"/>
      <c r="F1" s="7"/>
      <c r="G1" s="7"/>
      <c r="H1" s="6"/>
    </row>
    <row r="2" spans="2:13" ht="45" customHeight="1" x14ac:dyDescent="0.3">
      <c r="B2" s="5" t="s">
        <v>13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71" t="s">
        <v>19</v>
      </c>
      <c r="K3" s="172"/>
      <c r="L3" s="172"/>
      <c r="M3" s="173"/>
    </row>
    <row r="4" spans="2:13" ht="16.5" customHeight="1" x14ac:dyDescent="0.45">
      <c r="B4" s="9" t="e">
        <f t="array" ref="B4:H4">星期日期和周+DATE(CalendarYear,11,1)-WEEKDAY(DATE(CalendarYear,11,1),(周开始日期="一")+1)+1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65"/>
      <c r="K4" s="166"/>
      <c r="L4" s="166"/>
      <c r="M4" s="167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8"/>
      <c r="K5" s="169"/>
      <c r="L5" s="169"/>
      <c r="M5" s="170"/>
    </row>
    <row r="6" spans="2:13" ht="15" customHeight="1" x14ac:dyDescent="0.45">
      <c r="B6" s="9" t="e">
        <f t="array" ref="B6:H6">星期日期和周+DATE(CalendarYear,11,1)-WEEKDAY(DATE(CalendarYear,11,1),(周开始日期="一")+1)+8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65"/>
      <c r="K6" s="166"/>
      <c r="L6" s="166"/>
      <c r="M6" s="167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8"/>
      <c r="K7" s="169"/>
      <c r="L7" s="169"/>
      <c r="M7" s="170"/>
    </row>
    <row r="8" spans="2:13" ht="15" customHeight="1" x14ac:dyDescent="0.45">
      <c r="B8" s="9" t="e">
        <f t="array" ref="B8:H8">星期日期和周+DATE(CalendarYear,11,1)-WEEKDAY(DATE(CalendarYear,11,1),(周开始日期="一")+1)+15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65"/>
      <c r="K8" s="166"/>
      <c r="L8" s="166"/>
      <c r="M8" s="167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8"/>
      <c r="K9" s="169"/>
      <c r="L9" s="169"/>
      <c r="M9" s="170"/>
    </row>
    <row r="10" spans="2:13" ht="15" customHeight="1" x14ac:dyDescent="0.45">
      <c r="B10" s="9" t="e">
        <f t="array" ref="B10:H10">星期日期和周+DATE(CalendarYear,11,1)-WEEKDAY(DATE(CalendarYear,11,1),(周开始日期="一")+1)+22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65"/>
      <c r="K10" s="166"/>
      <c r="L10" s="166"/>
      <c r="M10" s="167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8"/>
      <c r="K11" s="169"/>
      <c r="L11" s="169"/>
      <c r="M11" s="170"/>
    </row>
    <row r="12" spans="2:13" ht="15" customHeight="1" x14ac:dyDescent="0.45">
      <c r="B12" s="9" t="e">
        <f t="array" ref="B12:H12">星期日期和周+DATE(CalendarYear,11,1)-WEEKDAY(DATE(CalendarYear,11,1),(周开始日期="一")+1)+29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65"/>
      <c r="K12" s="166"/>
      <c r="L12" s="166"/>
      <c r="M12" s="167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68"/>
      <c r="K13" s="169"/>
      <c r="L13" s="169"/>
      <c r="M13" s="170"/>
    </row>
    <row r="14" spans="2:13" ht="15" customHeight="1" x14ac:dyDescent="0.45">
      <c r="B14" s="9" t="e">
        <f t="array" ref="B14:H14">星期日期和周+DATE(CalendarYear,11,1)-WEEKDAY(DATE(CalendarYear,11,1),(周开始日期="一")+1)+36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65"/>
      <c r="K14" s="166"/>
      <c r="L14" s="166"/>
      <c r="M14" s="167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8"/>
      <c r="K15" s="169"/>
      <c r="L15" s="169"/>
      <c r="M15" s="170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18</v>
      </c>
      <c r="D1" s="6" t="s">
        <v>17</v>
      </c>
      <c r="E1" s="7"/>
      <c r="F1" s="7"/>
      <c r="G1" s="7"/>
      <c r="H1" s="6"/>
    </row>
    <row r="2" spans="2:13" ht="45" customHeight="1" x14ac:dyDescent="0.3">
      <c r="B2" s="5" t="s">
        <v>16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171" t="s">
        <v>19</v>
      </c>
      <c r="K3" s="172"/>
      <c r="L3" s="172"/>
      <c r="M3" s="173"/>
    </row>
    <row r="4" spans="2:13" ht="16.5" customHeight="1" x14ac:dyDescent="0.45">
      <c r="B4" s="9" t="e">
        <f t="array" ref="B4:H4">星期日期和周+DATE(CalendarYear,12,1)-WEEKDAY(DATE(CalendarYear,12,1),(周开始日期="一")+1)+1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165"/>
      <c r="K4" s="166"/>
      <c r="L4" s="166"/>
      <c r="M4" s="167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68"/>
      <c r="K5" s="169"/>
      <c r="L5" s="169"/>
      <c r="M5" s="170"/>
    </row>
    <row r="6" spans="2:13" ht="15" customHeight="1" x14ac:dyDescent="0.45">
      <c r="B6" s="9" t="e">
        <f t="array" ref="B6:H6">星期日期和周+DATE(CalendarYear,12,1)-WEEKDAY(DATE(CalendarYear,12,1),(周开始日期="一")+1)+8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165"/>
      <c r="K6" s="166"/>
      <c r="L6" s="166"/>
      <c r="M6" s="167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68"/>
      <c r="K7" s="169"/>
      <c r="L7" s="169"/>
      <c r="M7" s="170"/>
    </row>
    <row r="8" spans="2:13" ht="15" customHeight="1" x14ac:dyDescent="0.45">
      <c r="B8" s="9" t="e">
        <f t="array" ref="B8:H8">星期日期和周+DATE(CalendarYear,12,1)-WEEKDAY(DATE(CalendarYear,12,1),(周开始日期="一")+1)+15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165"/>
      <c r="K8" s="166"/>
      <c r="L8" s="166"/>
      <c r="M8" s="167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68"/>
      <c r="K9" s="169"/>
      <c r="L9" s="169"/>
      <c r="M9" s="170"/>
    </row>
    <row r="10" spans="2:13" ht="15" customHeight="1" x14ac:dyDescent="0.45">
      <c r="B10" s="9" t="e">
        <f t="array" ref="B10:H10">星期日期和周+DATE(CalendarYear,12,1)-WEEKDAY(DATE(CalendarYear,12,1),(周开始日期="一")+1)+22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165"/>
      <c r="K10" s="166"/>
      <c r="L10" s="166"/>
      <c r="M10" s="167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68"/>
      <c r="K11" s="169"/>
      <c r="L11" s="169"/>
      <c r="M11" s="170"/>
    </row>
    <row r="12" spans="2:13" ht="15" customHeight="1" x14ac:dyDescent="0.45">
      <c r="B12" s="9" t="e">
        <f t="array" ref="B12:H12">星期日期和周+DATE(CalendarYear,12,1)-WEEKDAY(DATE(CalendarYear,12,1),(周开始日期="一")+1)+29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165"/>
      <c r="K12" s="166"/>
      <c r="L12" s="166"/>
      <c r="M12" s="167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68"/>
      <c r="K13" s="169"/>
      <c r="L13" s="169"/>
      <c r="M13" s="170"/>
    </row>
    <row r="14" spans="2:13" ht="15" customHeight="1" x14ac:dyDescent="0.45">
      <c r="B14" s="9" t="e">
        <f t="array" ref="B14:H14">星期日期和周+DATE(CalendarYear,12,1)-WEEKDAY(DATE(CalendarYear,12,1),(周开始日期="一")+1)+36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165"/>
      <c r="K14" s="166"/>
      <c r="L14" s="166"/>
      <c r="M14" s="167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68"/>
      <c r="K15" s="169"/>
      <c r="L15" s="169"/>
      <c r="M15" s="170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统战部</vt:lpstr>
      <vt:lpstr>财务分析</vt:lpstr>
      <vt:lpstr>1月 </vt:lpstr>
      <vt:lpstr>2月 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七月</vt:lpstr>
      <vt:lpstr>八月</vt:lpstr>
      <vt:lpstr>九月</vt:lpstr>
      <vt:lpstr>十月</vt:lpstr>
      <vt:lpstr>十一月</vt:lpstr>
      <vt:lpstr>十二月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2019-03-18T14:14:32Z</dcterms:modified>
</cp:coreProperties>
</file>