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5848EE4-BC43-424A-81C2-4F14876D2C8F}" xr6:coauthVersionLast="34" xr6:coauthVersionMax="34" xr10:uidLastSave="{00000000-0000-0000-0000-000000000000}"/>
  <bookViews>
    <workbookView xWindow="10230" yWindow="0" windowWidth="22260" windowHeight="12650" tabRatio="848" activeTab="9" xr2:uid="{00000000-000D-0000-FFFF-FFFF00000000}"/>
  </bookViews>
  <sheets>
    <sheet name="总计划" sheetId="29" r:id="rId1"/>
    <sheet name="资金流" sheetId="27" r:id="rId2"/>
    <sheet name="1月" sheetId="6" r:id="rId3"/>
    <sheet name="2月" sheetId="7" r:id="rId4"/>
    <sheet name="3月" sheetId="8" r:id="rId5"/>
    <sheet name="4月" sheetId="9" r:id="rId6"/>
    <sheet name="5月" sheetId="10" r:id="rId7"/>
    <sheet name="6月" sheetId="11" r:id="rId8"/>
    <sheet name="7月 " sheetId="19" r:id="rId9"/>
    <sheet name="8月" sheetId="20" r:id="rId10"/>
    <sheet name="9月" sheetId="21" r:id="rId11"/>
    <sheet name="10月 " sheetId="22" r:id="rId12"/>
    <sheet name="11月" sheetId="23" r:id="rId13"/>
    <sheet name="12月 " sheetId="2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7" l="1"/>
  <c r="F6" i="27" s="1"/>
  <c r="F7" i="27" s="1"/>
  <c r="F8" i="27" s="1"/>
  <c r="D4" i="27"/>
  <c r="D5" i="27" s="1"/>
  <c r="D6" i="27" s="1"/>
  <c r="D7" i="27" s="1"/>
  <c r="D8" i="27" s="1"/>
  <c r="D3" i="27"/>
  <c r="D2" i="27"/>
  <c r="H8" i="27"/>
  <c r="J8" i="27" l="1"/>
  <c r="N2" i="27" l="1"/>
  <c r="N3" i="27"/>
  <c r="N4" i="27"/>
  <c r="L2" i="27"/>
  <c r="L3" i="27"/>
  <c r="L4" i="27"/>
  <c r="O3" i="27" l="1"/>
  <c r="O4" i="27"/>
  <c r="O2" i="27"/>
  <c r="H2" i="27"/>
  <c r="J2" i="27"/>
  <c r="H3" i="27"/>
  <c r="J3" i="27"/>
  <c r="H4" i="27"/>
  <c r="J4" i="27"/>
  <c r="H5" i="27"/>
  <c r="J5" i="27"/>
  <c r="L5" i="27"/>
  <c r="N5" i="27"/>
  <c r="H6" i="27"/>
  <c r="J6" i="27"/>
  <c r="L6" i="27"/>
  <c r="N6" i="27"/>
  <c r="H7" i="27"/>
  <c r="J7" i="27"/>
  <c r="L7" i="27"/>
  <c r="N7" i="27"/>
  <c r="O6" i="27" l="1"/>
  <c r="O7" i="27"/>
  <c r="O5" i="27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<sst xmlns="http://schemas.openxmlformats.org/spreadsheetml/2006/main" count="394" uniqueCount="184">
  <si>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</si>
  <si>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</si>
  <si>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</si>
  <si>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</si>
  <si>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</si>
  <si>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</si>
  <si>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</si>
  <si>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</si>
  <si>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</si>
  <si>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</si>
  <si>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</si>
  <si>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</si>
  <si>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</si>
  <si>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</si>
  <si>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</si>
  <si>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</si>
  <si>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</si>
  <si>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</si>
  <si>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</si>
  <si>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</si>
  <si>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</si>
  <si>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</si>
  <si>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</si>
  <si>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</si>
  <si>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</si>
  <si>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</si>
  <si>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</si>
  <si>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</si>
  <si>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</si>
  <si>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</si>
  <si>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</si>
  <si>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</si>
  <si>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</si>
  <si>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</si>
  <si>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</si>
  <si>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</si>
  <si>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</si>
  <si>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</si>
  <si>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</si>
  <si>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</si>
  <si>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</si>
  <si>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</si>
  <si>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</si>
  <si>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</si>
  <si>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</si>
  <si>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</si>
  <si>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</si>
  <si>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</si>
  <si>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</si>
  <si>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</si>
  <si>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</si>
  <si>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</si>
  <si>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</si>
  <si>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</si>
  <si>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</si>
  <si>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</si>
  <si>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</si>
  <si>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</si>
  <si>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</si>
  <si>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</si>
  <si>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</si>
  <si>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</si>
  <si>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</si>
  <si>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</si>
  <si>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</si>
  <si>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</si>
  <si>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</si>
  <si>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</si>
  <si>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</si>
  <si>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</si>
  <si>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</si>
  <si>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</si>
  <si>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</si>
  <si>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</si>
  <si>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</si>
  <si>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</si>
  <si>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</si>
  <si>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</si>
  <si>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</si>
  <si>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</si>
  <si>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</si>
  <si>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</si>
  <si>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</si>
  <si>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</si>
  <si>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</si>
  <si>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</si>
  <si>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</si>
  <si>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</si>
  <si>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</si>
  <si>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</si>
  <si>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</si>
  <si>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</si>
  <si>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</si>
  <si>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</si>
  <si>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</si>
  <si>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</si>
  <si>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</si>
  <si>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</si>
  <si>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</si>
  <si>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</si>
  <si>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</si>
  <si>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</si>
  <si>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</si>
  <si>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</si>
  <si>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</si>
  <si>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</si>
  <si>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</si>
  <si>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</si>
  <si>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</si>
  <si>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</si>
  <si>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</si>
  <si>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</si>
  <si>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</si>
  <si>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</si>
  <si>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</si>
  <si>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</si>
  <si>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</si>
  <si>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</si>
  <si>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</si>
  <si>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</si>
  <si>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</si>
  <si>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</si>
  <si>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</si>
  <si>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</si>
  <si>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</si>
  <si>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端午节+500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</si>
  <si>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</si>
  <si>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</si>
  <si>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</si>
  <si>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房租</t>
    <phoneticPr fontId="1" type="noConversion"/>
  </si>
  <si>
    <t>连续性概率分布</t>
    <phoneticPr fontId="1" type="noConversion"/>
  </si>
  <si>
    <t>跑步</t>
    <phoneticPr fontId="1" type="noConversion"/>
  </si>
  <si>
    <t>《风骚律师》本月回归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</si>
  <si>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</si>
  <si>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</si>
  <si>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</si>
  <si>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</si>
  <si>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社保累积</t>
    <phoneticPr fontId="1" type="noConversion"/>
  </si>
  <si>
    <t>公积金累积</t>
    <phoneticPr fontId="1" type="noConversion"/>
  </si>
  <si>
    <t>15号初始</t>
    <phoneticPr fontId="1" type="noConversion"/>
  </si>
  <si>
    <t>15号剩余</t>
    <phoneticPr fontId="1" type="noConversion"/>
  </si>
  <si>
    <t>开发基础</t>
    <phoneticPr fontId="1" type="noConversion"/>
  </si>
  <si>
    <t>计划</t>
    <phoneticPr fontId="1" type="noConversion"/>
  </si>
  <si>
    <t>产品经理</t>
    <phoneticPr fontId="1" type="noConversion"/>
  </si>
  <si>
    <t>工作内容</t>
    <phoneticPr fontId="1" type="noConversion"/>
  </si>
  <si>
    <t>后台开发</t>
    <phoneticPr fontId="1" type="noConversion"/>
  </si>
  <si>
    <t>学习内容</t>
    <phoneticPr fontId="1" type="noConversion"/>
  </si>
  <si>
    <t xml:space="preserve">                                       </t>
    <phoneticPr fontId="1" type="noConversion"/>
  </si>
  <si>
    <t xml:space="preserve">    2、python(np、pd、mpl、sklearn)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</si>
  <si>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</si>
  <si>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</si>
  <si>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</si>
  <si>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 xml:space="preserve">    3、寻找商机</t>
    <phoneticPr fontId="1" type="noConversion"/>
  </si>
  <si>
    <t xml:space="preserve">    4、创业</t>
    <phoneticPr fontId="1" type="noConversion"/>
  </si>
  <si>
    <t xml:space="preserve">    1、学习（——2020年）</t>
    <phoneticPr fontId="1" type="noConversion"/>
  </si>
  <si>
    <t xml:space="preserve">    1、《web analysis 2.0》</t>
    <phoneticPr fontId="1" type="noConversion"/>
  </si>
  <si>
    <t>读书：</t>
    <phoneticPr fontId="1" type="noConversion"/>
  </si>
  <si>
    <t xml:space="preserve">    2、《数据挖掘导论》、《数据挖掘》</t>
    <phoneticPr fontId="1" type="noConversion"/>
  </si>
  <si>
    <t xml:space="preserve">    3、《深入浅出数据分析》</t>
    <phoneticPr fontId="1" type="noConversion"/>
  </si>
  <si>
    <t>开发、产品</t>
    <phoneticPr fontId="1" type="noConversion"/>
  </si>
  <si>
    <t>产品</t>
    <phoneticPr fontId="1" type="noConversion"/>
  </si>
  <si>
    <t>AI产品经理</t>
    <phoneticPr fontId="1" type="noConversion"/>
  </si>
  <si>
    <t>算法与应用结合</t>
    <phoneticPr fontId="1" type="noConversion"/>
  </si>
  <si>
    <t>总计划：（找机会投资）</t>
    <phoneticPr fontId="1" type="noConversion"/>
  </si>
  <si>
    <t xml:space="preserve">    2、Tensorflow：Google深度学习框架</t>
    <phoneticPr fontId="1" type="noConversion"/>
  </si>
  <si>
    <t xml:space="preserve">    3、Keras：基于TensorFlow构建的深度学习框架）</t>
    <phoneticPr fontId="1" type="noConversion"/>
  </si>
  <si>
    <t>机器学习算法</t>
    <phoneticPr fontId="1" type="noConversion"/>
  </si>
  <si>
    <t>数学基础、python、sql</t>
    <phoneticPr fontId="1" type="noConversion"/>
  </si>
  <si>
    <t xml:space="preserve">    1、理论基础（微积分、线代、统计）</t>
    <phoneticPr fontId="1" type="noConversion"/>
  </si>
  <si>
    <t>2018 ~ 24</t>
  </si>
  <si>
    <t>2019 ~ 25</t>
  </si>
  <si>
    <t>2020 ~ 26</t>
  </si>
  <si>
    <t>2021 ~ 27</t>
  </si>
  <si>
    <t>2022 ~ 28</t>
  </si>
  <si>
    <t>2023 ~ 29</t>
  </si>
  <si>
    <t>2024 ~ 30</t>
  </si>
  <si>
    <t>2017 ~ 23</t>
    <phoneticPr fontId="1" type="noConversion"/>
  </si>
  <si>
    <t xml:space="preserve">    2、进入决策层（2020——？）</t>
    <phoneticPr fontId="1" type="noConversion"/>
  </si>
  <si>
    <t xml:space="preserve">    1、微积分、线代、统计、凸优化、N大机器学习算法</t>
    <phoneticPr fontId="1" type="noConversion"/>
  </si>
  <si>
    <t>线性代数</t>
    <phoneticPr fontId="1" type="noConversion"/>
  </si>
  <si>
    <t>计划9天完成</t>
    <phoneticPr fontId="1" type="noConversion"/>
  </si>
  <si>
    <t>高数</t>
    <phoneticPr fontId="1" type="noConversion"/>
  </si>
  <si>
    <t>快速过</t>
    <phoneticPr fontId="1" type="noConversion"/>
  </si>
  <si>
    <t>双11买平板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</si>
</sst>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 tint="-0.499984740745262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16" xfId="0" applyFill="1" applyBorder="1"/>
    <xf numFmtId="0" fontId="0" fillId="0" borderId="16" xfId="0" applyFill="1" applyBorder="1"/>
    <xf numFmtId="0" fontId="0" fillId="6" borderId="18" xfId="0" applyFill="1" applyBorder="1"/>
    <xf numFmtId="0" fontId="0" fillId="0" borderId="15" xfId="0" applyFill="1" applyBorder="1"/>
    <xf numFmtId="0" fontId="0" fillId="6" borderId="19" xfId="0" applyFill="1" applyBorder="1"/>
    <xf numFmtId="0" fontId="0" fillId="6" borderId="20" xfId="0" applyFill="1" applyBorder="1"/>
    <xf numFmtId="0" fontId="0" fillId="0" borderId="17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0" borderId="29" xfId="0" applyFill="1" applyBorder="1"/>
    <xf numFmtId="0" fontId="0" fillId="0" borderId="27" xfId="0" applyFill="1" applyBorder="1"/>
    <xf numFmtId="0" fontId="0" fillId="0" borderId="30" xfId="0" applyFill="1" applyBorder="1"/>
    <xf numFmtId="0" fontId="0" fillId="6" borderId="31" xfId="0" applyFill="1" applyBorder="1"/>
    <xf numFmtId="0" fontId="0" fillId="7" borderId="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20" fillId="6" borderId="20" xfId="0" applyFont="1" applyFill="1" applyBorder="1"/>
    <xf numFmtId="0" fontId="20" fillId="6" borderId="31" xfId="0" applyFont="1" applyFill="1" applyBorder="1"/>
    <xf numFmtId="0" fontId="0" fillId="0" borderId="0" xfId="0" applyAlignment="1">
      <alignment horizontal="center"/>
    </xf>
    <xf numFmtId="0" fontId="22" fillId="0" borderId="0" xfId="0" applyFont="1" applyAlignment="1">
      <alignment vertical="top" wrapText="1"/>
    </xf>
    <xf numFmtId="0" fontId="0" fillId="0" borderId="42" xfId="0" applyBorder="1" applyAlignment="1"/>
    <xf numFmtId="0" fontId="0" fillId="0" borderId="42" xfId="0" applyBorder="1"/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0" fontId="23" fillId="8" borderId="54" xfId="0" applyFont="1" applyFill="1" applyBorder="1" applyAlignment="1">
      <alignment horizontal="center" vertical="center"/>
    </xf>
    <xf numFmtId="0" fontId="23" fillId="8" borderId="53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left" vertical="top" wrapText="1"/>
    </xf>
    <xf numFmtId="0" fontId="22" fillId="0" borderId="41" xfId="0" applyFont="1" applyBorder="1" applyAlignment="1">
      <alignment horizontal="left" vertical="top" wrapText="1"/>
    </xf>
    <xf numFmtId="0" fontId="21" fillId="0" borderId="41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3" fillId="8" borderId="55" xfId="0" applyFont="1" applyFill="1" applyBorder="1" applyAlignment="1">
      <alignment horizontal="center" vertical="center"/>
    </xf>
    <xf numFmtId="0" fontId="23" fillId="8" borderId="53" xfId="0" applyFont="1" applyFill="1" applyBorder="1" applyAlignment="1">
      <alignment horizontal="center" vertical="center"/>
    </xf>
    <xf numFmtId="0" fontId="21" fillId="0" borderId="40" xfId="0" applyFont="1" applyBorder="1" applyAlignment="1">
      <alignment horizontal="left" vertical="top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8" borderId="51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6" xfId="0" applyFont="1" applyBorder="1" applyAlignment="1">
      <alignment horizontal="left" vertical="top" wrapText="1"/>
    </xf>
    <xf numFmtId="0" fontId="22" fillId="0" borderId="57" xfId="0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资金流!$I$1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3"/>
          <c:order val="3"/>
          <c:tx>
            <c:strRef>
              <c:f>资金流!$C$1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940-BB04-29F1BA483D1B}"/>
            </c:ext>
          </c:extLst>
        </c:ser>
        <c:ser>
          <c:idx val="5"/>
          <c:order val="4"/>
          <c:tx>
            <c:strRef>
              <c:f>资金流!$G$1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资金流!$G$2:$G$12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940-BB04-29F1BA483D1B}"/>
            </c:ext>
          </c:extLst>
        </c:ser>
        <c:ser>
          <c:idx val="4"/>
          <c:order val="5"/>
          <c:tx>
            <c:strRef>
              <c:f>资金流!$E$1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资金流!$E$2:$E$12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资金流!$B$1</c:f>
              <c:strCache>
                <c:ptCount val="1"/>
                <c:pt idx="0">
                  <c:v>15号剩余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2"/>
          <c:order val="2"/>
          <c:tx>
            <c:strRef>
              <c:f>资金流!$J$1</c:f>
              <c:strCache>
                <c:ptCount val="1"/>
                <c:pt idx="0">
                  <c:v>15号初始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资金流!$J$2:$J$12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7835.69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C4-4940-BB04-29F1BA483D1B}"/>
            </c:ext>
          </c:extLst>
        </c:ser>
        <c:ser>
          <c:idx val="8"/>
          <c:order val="6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ser>
          <c:idx val="6"/>
          <c:order val="7"/>
          <c:tx>
            <c:strRef>
              <c:f>资金流!$D$1</c:f>
              <c:strCache>
                <c:ptCount val="1"/>
                <c:pt idx="0">
                  <c:v>社保累积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资金流!$D$2:$D$12</c:f>
              <c:numCache>
                <c:formatCode>General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C4-4940-BB04-29F1BA483D1B}"/>
            </c:ext>
          </c:extLst>
        </c:ser>
        <c:ser>
          <c:idx val="7"/>
          <c:order val="8"/>
          <c:tx>
            <c:strRef>
              <c:f>资金流!$F$1</c:f>
              <c:strCache>
                <c:ptCount val="1"/>
                <c:pt idx="0">
                  <c:v>公积金累积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350</c:v>
                </c:pt>
                <c:pt idx="4">
                  <c:v>700</c:v>
                </c:pt>
                <c:pt idx="5">
                  <c:v>1050</c:v>
                </c:pt>
                <c:pt idx="6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支出分析表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资金流!$N$1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资金流!$N$2:$N$12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BA4-9BB7-89C768520B53}"/>
            </c:ext>
          </c:extLst>
        </c:ser>
        <c:ser>
          <c:idx val="0"/>
          <c:order val="1"/>
          <c:tx>
            <c:strRef>
              <c:f>资金流!$L$1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资金流!$L$2:$L$12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12</xdr:row>
      <xdr:rowOff>41226</xdr:rowOff>
    </xdr:from>
    <xdr:to>
      <xdr:col>16</xdr:col>
      <xdr:colOff>1</xdr:colOff>
      <xdr:row>31</xdr:row>
      <xdr:rowOff>2586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18207</xdr:rowOff>
    </xdr:from>
    <xdr:to>
      <xdr:col>16</xdr:col>
      <xdr:colOff>5522</xdr:colOff>
      <xdr:row>45</xdr:row>
      <xdr:rowOff>133661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AF1E8E-F180-4FD9-93A9-A578CBCF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dimension ref="A1:J45"/>
  <sheetViews>
    <sheetView workbookViewId="0">
      <selection activeCell="D4" sqref="D4"/>
    </sheetView>
  </sheetViews>
  <sheetFormatPr defaultRowHeight="14" x14ac:dyDescent="0.3"/>
  <cols>
    <col min="1" max="1" width="8.58203125" style="65" customWidth="1"/>
    <col min="2" max="2" width="15.33203125" style="61" customWidth="1"/>
    <col min="3" max="3" width="25.1640625" style="61" customWidth="1"/>
    <col min="4" max="4" width="43.4140625" style="66" customWidth="1"/>
    <col min="5" max="9" width="12.1640625" customWidth="1"/>
  </cols>
  <sheetData>
    <row r="1" spans="1:10" s="64" customFormat="1" ht="19.5" customHeight="1" thickTop="1" thickBot="1" x14ac:dyDescent="0.35">
      <c r="A1" s="68" t="s">
        <v>123</v>
      </c>
      <c r="B1" s="68" t="s">
        <v>142</v>
      </c>
      <c r="C1" s="68" t="s">
        <v>144</v>
      </c>
      <c r="D1" s="67" t="s">
        <v>146</v>
      </c>
      <c r="E1" s="73" t="s">
        <v>65</v>
      </c>
      <c r="F1" s="74"/>
      <c r="G1" s="74"/>
      <c r="H1" s="74"/>
      <c r="I1" s="74"/>
      <c r="J1" s="63"/>
    </row>
    <row r="2" spans="1:10" ht="14" customHeight="1" x14ac:dyDescent="0.3">
      <c r="A2" s="65" t="s">
        <v>176</v>
      </c>
      <c r="B2" s="61" t="s">
        <v>141</v>
      </c>
      <c r="C2" s="61" t="s">
        <v>145</v>
      </c>
      <c r="D2" s="66" t="s">
        <v>159</v>
      </c>
      <c r="E2" s="75" t="s">
        <v>163</v>
      </c>
      <c r="F2" s="75"/>
      <c r="G2" s="75"/>
      <c r="H2" s="75"/>
      <c r="I2" s="75"/>
      <c r="J2" s="62"/>
    </row>
    <row r="3" spans="1:10" x14ac:dyDescent="0.3">
      <c r="A3" s="65" t="s">
        <v>169</v>
      </c>
      <c r="B3" s="61" t="s">
        <v>143</v>
      </c>
      <c r="C3" s="61" t="s">
        <v>160</v>
      </c>
      <c r="D3" s="66" t="s">
        <v>167</v>
      </c>
      <c r="E3" s="69" t="s">
        <v>154</v>
      </c>
      <c r="F3" s="70"/>
      <c r="G3" s="70"/>
      <c r="H3" s="70"/>
      <c r="I3" s="70"/>
      <c r="J3" s="62"/>
    </row>
    <row r="4" spans="1:10" x14ac:dyDescent="0.3">
      <c r="A4" s="65" t="s">
        <v>170</v>
      </c>
      <c r="B4" s="61" t="s">
        <v>161</v>
      </c>
      <c r="C4" s="61" t="s">
        <v>162</v>
      </c>
      <c r="D4" s="66" t="s">
        <v>166</v>
      </c>
      <c r="E4" s="69" t="s">
        <v>177</v>
      </c>
      <c r="F4" s="69"/>
      <c r="G4" s="69"/>
      <c r="H4" s="69"/>
      <c r="I4" s="69"/>
      <c r="J4" s="62"/>
    </row>
    <row r="5" spans="1:10" x14ac:dyDescent="0.3">
      <c r="A5" s="65" t="s">
        <v>171</v>
      </c>
      <c r="E5" s="69" t="s">
        <v>152</v>
      </c>
      <c r="F5" s="70"/>
      <c r="G5" s="70"/>
      <c r="H5" s="70"/>
      <c r="I5" s="70"/>
      <c r="J5" s="62"/>
    </row>
    <row r="6" spans="1:10" x14ac:dyDescent="0.3">
      <c r="A6" s="65" t="s">
        <v>172</v>
      </c>
      <c r="E6" s="69" t="s">
        <v>153</v>
      </c>
      <c r="F6" s="69"/>
      <c r="G6" s="69"/>
      <c r="H6" s="69"/>
      <c r="I6" s="69"/>
      <c r="J6" s="62"/>
    </row>
    <row r="7" spans="1:10" x14ac:dyDescent="0.3">
      <c r="A7" s="65" t="s">
        <v>173</v>
      </c>
      <c r="E7" s="69" t="s">
        <v>147</v>
      </c>
      <c r="F7" s="70"/>
      <c r="G7" s="70"/>
      <c r="H7" s="70"/>
      <c r="I7" s="70"/>
      <c r="J7" s="62"/>
    </row>
    <row r="8" spans="1:10" x14ac:dyDescent="0.3">
      <c r="A8" s="65" t="s">
        <v>174</v>
      </c>
      <c r="E8" s="71" t="s">
        <v>150</v>
      </c>
      <c r="F8" s="71"/>
      <c r="G8" s="71"/>
      <c r="H8" s="71"/>
      <c r="I8" s="71"/>
      <c r="J8" s="62"/>
    </row>
    <row r="9" spans="1:10" ht="14.5" thickBot="1" x14ac:dyDescent="0.35">
      <c r="A9" s="65" t="s">
        <v>175</v>
      </c>
      <c r="E9" s="69" t="s">
        <v>168</v>
      </c>
      <c r="F9" s="70"/>
      <c r="G9" s="70"/>
      <c r="H9" s="70"/>
      <c r="I9" s="70"/>
      <c r="J9" s="62"/>
    </row>
    <row r="10" spans="1:10" ht="14.5" thickTop="1" x14ac:dyDescent="0.3">
      <c r="A10" s="80"/>
      <c r="B10" s="80"/>
      <c r="C10" s="80"/>
      <c r="D10" s="81"/>
      <c r="E10" s="69" t="s">
        <v>148</v>
      </c>
      <c r="F10" s="70"/>
      <c r="G10" s="70"/>
      <c r="H10" s="70"/>
      <c r="I10" s="70"/>
      <c r="J10" s="62"/>
    </row>
    <row r="11" spans="1:10" ht="14.5" thickBot="1" x14ac:dyDescent="0.35">
      <c r="A11" s="82"/>
      <c r="B11" s="82"/>
      <c r="C11" s="82"/>
      <c r="D11" s="83"/>
      <c r="E11" s="69" t="s">
        <v>149</v>
      </c>
      <c r="F11" s="70"/>
      <c r="G11" s="70"/>
      <c r="H11" s="70"/>
      <c r="I11" s="70"/>
      <c r="J11" s="62"/>
    </row>
    <row r="12" spans="1:10" ht="15" thickTop="1" thickBot="1" x14ac:dyDescent="0.35">
      <c r="A12" s="76"/>
      <c r="B12" s="76"/>
      <c r="C12" s="76"/>
      <c r="D12" s="77"/>
      <c r="E12" s="69"/>
      <c r="F12" s="70"/>
      <c r="G12" s="70"/>
      <c r="H12" s="70"/>
      <c r="I12" s="70"/>
      <c r="J12" s="62"/>
    </row>
    <row r="13" spans="1:10" ht="15" thickTop="1" thickBot="1" x14ac:dyDescent="0.35">
      <c r="A13" s="76"/>
      <c r="B13" s="76"/>
      <c r="C13" s="76"/>
      <c r="D13" s="77"/>
      <c r="E13" s="71" t="s">
        <v>151</v>
      </c>
      <c r="F13" s="71"/>
      <c r="G13" s="71"/>
      <c r="H13" s="71"/>
      <c r="I13" s="71"/>
      <c r="J13" s="62"/>
    </row>
    <row r="14" spans="1:10" ht="15" thickTop="1" thickBot="1" x14ac:dyDescent="0.35">
      <c r="A14" s="76"/>
      <c r="B14" s="76"/>
      <c r="C14" s="76"/>
      <c r="D14" s="77"/>
      <c r="E14" s="69" t="s">
        <v>178</v>
      </c>
      <c r="F14" s="70"/>
      <c r="G14" s="70"/>
      <c r="H14" s="70"/>
      <c r="I14" s="70"/>
      <c r="J14" s="62"/>
    </row>
    <row r="15" spans="1:10" ht="15" thickTop="1" thickBot="1" x14ac:dyDescent="0.35">
      <c r="A15" s="76"/>
      <c r="B15" s="76"/>
      <c r="C15" s="76"/>
      <c r="D15" s="77"/>
      <c r="E15" s="72" t="s">
        <v>164</v>
      </c>
      <c r="F15" s="69"/>
      <c r="G15" s="69"/>
      <c r="H15" s="69"/>
      <c r="I15" s="69"/>
      <c r="J15" s="62"/>
    </row>
    <row r="16" spans="1:10" ht="15" thickTop="1" thickBot="1" x14ac:dyDescent="0.35">
      <c r="A16" s="76"/>
      <c r="B16" s="76"/>
      <c r="C16" s="76"/>
      <c r="D16" s="77"/>
      <c r="E16" s="72" t="s">
        <v>165</v>
      </c>
      <c r="F16" s="69"/>
      <c r="G16" s="69"/>
      <c r="H16" s="69"/>
      <c r="I16" s="69"/>
      <c r="J16" s="62"/>
    </row>
    <row r="17" spans="1:10" ht="15" thickTop="1" thickBot="1" x14ac:dyDescent="0.35">
      <c r="A17" s="76"/>
      <c r="B17" s="76"/>
      <c r="C17" s="76"/>
      <c r="D17" s="77"/>
      <c r="E17" s="69"/>
      <c r="F17" s="70"/>
      <c r="G17" s="70"/>
      <c r="H17" s="70"/>
      <c r="I17" s="70"/>
      <c r="J17" s="62"/>
    </row>
    <row r="18" spans="1:10" ht="15" thickTop="1" thickBot="1" x14ac:dyDescent="0.35">
      <c r="A18" s="76"/>
      <c r="B18" s="76"/>
      <c r="C18" s="76"/>
      <c r="D18" s="77"/>
      <c r="E18" s="71" t="s">
        <v>156</v>
      </c>
      <c r="F18" s="71"/>
      <c r="G18" s="71"/>
      <c r="H18" s="71"/>
      <c r="I18" s="71"/>
      <c r="J18" s="62"/>
    </row>
    <row r="19" spans="1:10" ht="15" thickTop="1" thickBot="1" x14ac:dyDescent="0.35">
      <c r="A19" s="76"/>
      <c r="B19" s="76"/>
      <c r="C19" s="76"/>
      <c r="D19" s="77"/>
      <c r="E19" s="69" t="s">
        <v>155</v>
      </c>
      <c r="F19" s="70"/>
      <c r="G19" s="70"/>
      <c r="H19" s="70"/>
      <c r="I19" s="70"/>
      <c r="J19" s="62"/>
    </row>
    <row r="20" spans="1:10" ht="15" thickTop="1" thickBot="1" x14ac:dyDescent="0.35">
      <c r="A20" s="76"/>
      <c r="B20" s="76"/>
      <c r="C20" s="76"/>
      <c r="D20" s="77"/>
      <c r="E20" s="69" t="s">
        <v>157</v>
      </c>
      <c r="F20" s="70"/>
      <c r="G20" s="70"/>
      <c r="H20" s="70"/>
      <c r="I20" s="70"/>
      <c r="J20" s="62"/>
    </row>
    <row r="21" spans="1:10" ht="15" thickTop="1" thickBot="1" x14ac:dyDescent="0.35">
      <c r="A21" s="76"/>
      <c r="B21" s="76"/>
      <c r="C21" s="76"/>
      <c r="D21" s="77"/>
      <c r="E21" s="69" t="s">
        <v>158</v>
      </c>
      <c r="F21" s="70"/>
      <c r="G21" s="70"/>
      <c r="H21" s="70"/>
      <c r="I21" s="70"/>
      <c r="J21" s="62"/>
    </row>
    <row r="22" spans="1:10" ht="15" thickTop="1" thickBot="1" x14ac:dyDescent="0.35">
      <c r="A22" s="76"/>
      <c r="B22" s="76"/>
      <c r="C22" s="76"/>
      <c r="D22" s="77"/>
      <c r="E22" s="69"/>
      <c r="F22" s="70"/>
      <c r="G22" s="70"/>
      <c r="H22" s="70"/>
      <c r="I22" s="70"/>
      <c r="J22" s="62"/>
    </row>
    <row r="23" spans="1:10" ht="15" thickTop="1" thickBot="1" x14ac:dyDescent="0.35">
      <c r="A23" s="76"/>
      <c r="B23" s="76"/>
      <c r="C23" s="76"/>
      <c r="D23" s="77"/>
      <c r="E23" s="71"/>
      <c r="F23" s="71"/>
      <c r="G23" s="71"/>
      <c r="H23" s="71"/>
      <c r="I23" s="71"/>
      <c r="J23" s="62"/>
    </row>
    <row r="24" spans="1:10" ht="15" thickTop="1" thickBot="1" x14ac:dyDescent="0.35">
      <c r="A24" s="76"/>
      <c r="B24" s="76"/>
      <c r="C24" s="76"/>
      <c r="D24" s="77"/>
      <c r="E24" s="69"/>
      <c r="F24" s="70"/>
      <c r="G24" s="70"/>
      <c r="H24" s="70"/>
      <c r="I24" s="70"/>
      <c r="J24" s="62"/>
    </row>
    <row r="25" spans="1:10" ht="15" thickTop="1" thickBot="1" x14ac:dyDescent="0.35">
      <c r="A25" s="76"/>
      <c r="B25" s="76"/>
      <c r="C25" s="76"/>
      <c r="D25" s="77"/>
      <c r="E25" s="69"/>
      <c r="F25" s="70"/>
      <c r="G25" s="70"/>
      <c r="H25" s="70"/>
      <c r="I25" s="70"/>
      <c r="J25" s="62"/>
    </row>
    <row r="26" spans="1:10" ht="15" thickTop="1" thickBot="1" x14ac:dyDescent="0.35">
      <c r="A26" s="76"/>
      <c r="B26" s="76"/>
      <c r="C26" s="76"/>
      <c r="D26" s="77"/>
      <c r="E26" s="69"/>
      <c r="F26" s="70"/>
      <c r="G26" s="70"/>
      <c r="H26" s="70"/>
      <c r="I26" s="70"/>
      <c r="J26" s="62"/>
    </row>
    <row r="27" spans="1:10" ht="15" thickTop="1" thickBot="1" x14ac:dyDescent="0.35">
      <c r="A27" s="78"/>
      <c r="B27" s="78"/>
      <c r="C27" s="78"/>
      <c r="D27" s="79"/>
      <c r="E27" s="69"/>
      <c r="F27" s="70"/>
      <c r="G27" s="70"/>
      <c r="H27" s="70"/>
      <c r="I27" s="70"/>
      <c r="J27" s="62"/>
    </row>
    <row r="28" spans="1:10" ht="15" thickTop="1" thickBot="1" x14ac:dyDescent="0.35">
      <c r="A28" s="78"/>
      <c r="B28" s="78"/>
      <c r="C28" s="78"/>
      <c r="D28" s="79"/>
      <c r="E28" s="69"/>
      <c r="F28" s="70"/>
      <c r="G28" s="70"/>
      <c r="H28" s="70"/>
      <c r="I28" s="70"/>
    </row>
    <row r="29" spans="1:10" ht="15" thickTop="1" thickBot="1" x14ac:dyDescent="0.35">
      <c r="A29" s="78"/>
      <c r="B29" s="78"/>
      <c r="C29" s="78"/>
      <c r="D29" s="79"/>
      <c r="E29" s="69"/>
      <c r="F29" s="70"/>
      <c r="G29" s="70"/>
      <c r="H29" s="70"/>
      <c r="I29" s="70"/>
    </row>
    <row r="30" spans="1:10" ht="15" thickTop="1" thickBot="1" x14ac:dyDescent="0.35">
      <c r="A30" s="78"/>
      <c r="B30" s="78"/>
      <c r="C30" s="78"/>
      <c r="D30" s="79"/>
      <c r="E30" s="69"/>
      <c r="F30" s="70"/>
      <c r="G30" s="70"/>
      <c r="H30" s="70"/>
      <c r="I30" s="70"/>
    </row>
    <row r="31" spans="1:10" ht="15" thickTop="1" thickBot="1" x14ac:dyDescent="0.35">
      <c r="A31" s="78"/>
      <c r="B31" s="78"/>
      <c r="C31" s="78"/>
      <c r="D31" s="79"/>
      <c r="E31" s="69"/>
      <c r="F31" s="70"/>
      <c r="G31" s="70"/>
      <c r="H31" s="70"/>
      <c r="I31" s="70"/>
    </row>
    <row r="32" spans="1:10" ht="15" thickTop="1" thickBot="1" x14ac:dyDescent="0.35">
      <c r="A32" s="78"/>
      <c r="B32" s="78"/>
      <c r="C32" s="78"/>
      <c r="D32" s="79"/>
      <c r="E32" s="69"/>
      <c r="F32" s="70"/>
      <c r="G32" s="70"/>
      <c r="H32" s="70"/>
      <c r="I32" s="70"/>
    </row>
    <row r="33" spans="1:9" ht="15" thickTop="1" thickBot="1" x14ac:dyDescent="0.35">
      <c r="A33" s="78"/>
      <c r="B33" s="78"/>
      <c r="C33" s="78"/>
      <c r="D33" s="79"/>
      <c r="E33" s="69"/>
      <c r="F33" s="70"/>
      <c r="G33" s="70"/>
      <c r="H33" s="70"/>
      <c r="I33" s="70"/>
    </row>
    <row r="34" spans="1:9" ht="15" thickTop="1" thickBot="1" x14ac:dyDescent="0.35">
      <c r="A34" s="78"/>
      <c r="B34" s="78"/>
      <c r="C34" s="78"/>
      <c r="D34" s="79"/>
      <c r="E34" s="69"/>
      <c r="F34" s="70"/>
      <c r="G34" s="70"/>
      <c r="H34" s="70"/>
      <c r="I34" s="70"/>
    </row>
    <row r="35" spans="1:9" ht="15" thickTop="1" thickBot="1" x14ac:dyDescent="0.35">
      <c r="A35" s="78"/>
      <c r="B35" s="78"/>
      <c r="C35" s="78"/>
      <c r="D35" s="79"/>
      <c r="E35" s="69"/>
      <c r="F35" s="70"/>
      <c r="G35" s="70"/>
      <c r="H35" s="70"/>
      <c r="I35" s="70"/>
    </row>
    <row r="36" spans="1:9" ht="15" thickTop="1" thickBot="1" x14ac:dyDescent="0.35">
      <c r="A36" s="78"/>
      <c r="B36" s="78"/>
      <c r="C36" s="78"/>
      <c r="D36" s="79"/>
      <c r="E36" s="69"/>
      <c r="F36" s="70"/>
      <c r="G36" s="70"/>
      <c r="H36" s="70"/>
      <c r="I36" s="70"/>
    </row>
    <row r="37" spans="1:9" ht="15" thickTop="1" thickBot="1" x14ac:dyDescent="0.35">
      <c r="A37" s="78"/>
      <c r="B37" s="78"/>
      <c r="C37" s="78"/>
      <c r="D37" s="79"/>
      <c r="E37" s="69"/>
      <c r="F37" s="70"/>
      <c r="G37" s="70"/>
      <c r="H37" s="70"/>
      <c r="I37" s="70"/>
    </row>
    <row r="38" spans="1:9" ht="15" thickTop="1" thickBot="1" x14ac:dyDescent="0.35">
      <c r="A38" s="78"/>
      <c r="B38" s="78"/>
      <c r="C38" s="78"/>
      <c r="D38" s="79"/>
      <c r="E38" s="69"/>
      <c r="F38" s="70"/>
      <c r="G38" s="70"/>
      <c r="H38" s="70"/>
      <c r="I38" s="70"/>
    </row>
    <row r="39" spans="1:9" ht="15" thickTop="1" thickBot="1" x14ac:dyDescent="0.35">
      <c r="A39" s="78"/>
      <c r="B39" s="78"/>
      <c r="C39" s="78"/>
      <c r="D39" s="79"/>
      <c r="E39" s="69"/>
      <c r="F39" s="70"/>
      <c r="G39" s="70"/>
      <c r="H39" s="70"/>
      <c r="I39" s="70"/>
    </row>
    <row r="40" spans="1:9" ht="15" thickTop="1" thickBot="1" x14ac:dyDescent="0.35">
      <c r="A40" s="78"/>
      <c r="B40" s="78"/>
      <c r="C40" s="78"/>
      <c r="D40" s="79"/>
      <c r="E40" s="69"/>
      <c r="F40" s="70"/>
      <c r="G40" s="70"/>
      <c r="H40" s="70"/>
      <c r="I40" s="70"/>
    </row>
    <row r="41" spans="1:9" ht="15" thickTop="1" thickBot="1" x14ac:dyDescent="0.35">
      <c r="A41" s="78"/>
      <c r="B41" s="78"/>
      <c r="C41" s="78"/>
      <c r="D41" s="79"/>
      <c r="E41" s="69"/>
      <c r="F41" s="70"/>
      <c r="G41" s="70"/>
      <c r="H41" s="70"/>
      <c r="I41" s="70"/>
    </row>
    <row r="42" spans="1:9" ht="15" thickTop="1" thickBot="1" x14ac:dyDescent="0.35">
      <c r="A42" s="78"/>
      <c r="B42" s="78"/>
      <c r="C42" s="78"/>
      <c r="D42" s="79"/>
      <c r="E42" s="69"/>
      <c r="F42" s="70"/>
      <c r="G42" s="70"/>
      <c r="H42" s="70"/>
      <c r="I42" s="70"/>
    </row>
    <row r="43" spans="1:9" ht="15" thickTop="1" thickBot="1" x14ac:dyDescent="0.35">
      <c r="A43" s="78"/>
      <c r="B43" s="78"/>
      <c r="C43" s="78"/>
      <c r="D43" s="79"/>
      <c r="E43" s="69"/>
      <c r="F43" s="70"/>
      <c r="G43" s="70"/>
      <c r="H43" s="70"/>
      <c r="I43" s="70"/>
    </row>
    <row r="44" spans="1:9" ht="15" thickTop="1" thickBot="1" x14ac:dyDescent="0.35">
      <c r="A44" s="78"/>
      <c r="B44" s="78"/>
      <c r="C44" s="78"/>
      <c r="D44" s="79"/>
      <c r="E44" s="84"/>
      <c r="F44" s="85"/>
      <c r="G44" s="85"/>
      <c r="H44" s="85"/>
      <c r="I44" s="85"/>
    </row>
    <row r="45" spans="1:9" ht="14.5" thickTop="1" x14ac:dyDescent="0.3">
      <c r="A45" s="78"/>
      <c r="B45" s="78"/>
      <c r="C45" s="78"/>
      <c r="D45" s="79"/>
      <c r="E45" s="84"/>
      <c r="F45" s="85"/>
      <c r="G45" s="85"/>
      <c r="H45" s="85"/>
      <c r="I45" s="85"/>
    </row>
  </sheetData>
  <mergeCells count="81">
    <mergeCell ref="E44:I44"/>
    <mergeCell ref="A45:D45"/>
    <mergeCell ref="E45:I45"/>
    <mergeCell ref="A40:D40"/>
    <mergeCell ref="A41:D41"/>
    <mergeCell ref="A42:D42"/>
    <mergeCell ref="A43:D43"/>
    <mergeCell ref="A44:D44"/>
    <mergeCell ref="E42:I42"/>
    <mergeCell ref="E43:I43"/>
    <mergeCell ref="E41:I41"/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  <mergeCell ref="A26:D26"/>
    <mergeCell ref="A27:D27"/>
    <mergeCell ref="A10:D10"/>
    <mergeCell ref="A28:D28"/>
    <mergeCell ref="A29:D29"/>
    <mergeCell ref="A21:D21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12:D12"/>
    <mergeCell ref="A13:D13"/>
    <mergeCell ref="A14:D14"/>
    <mergeCell ref="A15:D15"/>
    <mergeCell ref="E8:I8"/>
    <mergeCell ref="E9:I9"/>
    <mergeCell ref="E1:I1"/>
    <mergeCell ref="E2:I2"/>
    <mergeCell ref="E3:I3"/>
    <mergeCell ref="E5:I5"/>
    <mergeCell ref="E7:I7"/>
    <mergeCell ref="E4:I4"/>
    <mergeCell ref="E6:I6"/>
    <mergeCell ref="E23:I23"/>
    <mergeCell ref="E10:I10"/>
    <mergeCell ref="E11:I11"/>
    <mergeCell ref="E12:I12"/>
    <mergeCell ref="E13:I13"/>
    <mergeCell ref="E14:I14"/>
    <mergeCell ref="E17:I17"/>
    <mergeCell ref="E18:I18"/>
    <mergeCell ref="E19:I19"/>
    <mergeCell ref="E20:I20"/>
    <mergeCell ref="E21:I21"/>
    <mergeCell ref="E22:I22"/>
    <mergeCell ref="E15:I15"/>
    <mergeCell ref="E16:I16"/>
    <mergeCell ref="E34:I34"/>
    <mergeCell ref="E35:I35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6:I36"/>
    <mergeCell ref="E37:I37"/>
    <mergeCell ref="E38:I38"/>
    <mergeCell ref="E39:I39"/>
    <mergeCell ref="E40:I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dimension ref="A1:P35"/>
  <sheetViews>
    <sheetView topLeftCell="A11" zoomScale="130" zoomScaleNormal="130" zoomScalePageLayoutView="58" workbookViewId="0">
      <selection activeCell="O8" sqref="O8"/>
    </sheetView>
  </sheetViews>
  <sheetFormatPr defaultRowHeight="14" x14ac:dyDescent="0.3"/>
  <cols>
    <col min="1" max="1" width="6.1640625" style="37" customWidth="1"/>
    <col min="2" max="2" width="5.6640625" style="38" customWidth="1"/>
    <col min="3" max="4" width="5.9140625" style="34" customWidth="1"/>
    <col min="5" max="5" width="5.25" style="30" customWidth="1"/>
    <col min="6" max="6" width="5.5" style="30" customWidth="1"/>
    <col min="7" max="7" width="7.33203125" style="30" customWidth="1"/>
    <col min="8" max="8" width="8.08203125" style="30" customWidth="1"/>
    <col min="9" max="9" width="8.6640625" style="30"/>
    <col min="10" max="10" width="9.08203125" style="32" customWidth="1"/>
    <col min="11" max="11" width="4.6640625" style="33" customWidth="1"/>
    <col min="12" max="14" width="4.6640625" style="31" customWidth="1"/>
    <col min="15" max="15" width="5.83203125" style="36" customWidth="1"/>
    <col min="16" max="16" width="18.1640625" style="35" customWidth="1"/>
    <col min="17" max="16384" width="8.6640625" style="28"/>
  </cols>
  <sheetData>
    <row r="1" spans="1:16" s="29" customFormat="1" ht="28" customHeight="1" x14ac:dyDescent="0.3">
      <c r="A1" s="48" t="s">
        <v>123</v>
      </c>
      <c r="B1" s="49" t="s">
        <v>140</v>
      </c>
      <c r="C1" s="50" t="s">
        <v>122</v>
      </c>
      <c r="D1" s="50" t="s">
        <v>137</v>
      </c>
      <c r="E1" s="51" t="s">
        <v>120</v>
      </c>
      <c r="F1" s="51" t="s">
        <v>138</v>
      </c>
      <c r="G1" s="51" t="s">
        <v>121</v>
      </c>
      <c r="H1" s="51" t="s">
        <v>128</v>
      </c>
      <c r="I1" s="51" t="s">
        <v>113</v>
      </c>
      <c r="J1" s="52" t="s">
        <v>139</v>
      </c>
      <c r="K1" s="53" t="s">
        <v>102</v>
      </c>
      <c r="L1" s="51" t="s">
        <v>103</v>
      </c>
      <c r="M1" s="51" t="s">
        <v>104</v>
      </c>
      <c r="N1" s="51" t="s">
        <v>105</v>
      </c>
      <c r="O1" s="54" t="s">
        <v>129</v>
      </c>
      <c r="P1" s="55" t="s">
        <v>65</v>
      </c>
    </row>
    <row r="2" spans="1:16" x14ac:dyDescent="0.3">
      <c r="A2" s="39" t="s">
        <v>114</v>
      </c>
      <c r="B2" s="40">
        <v>0</v>
      </c>
      <c r="C2" s="41">
        <v>346.7</v>
      </c>
      <c r="D2" s="41">
        <f>C2</f>
        <v>346.7</v>
      </c>
      <c r="E2" s="42"/>
      <c r="F2" s="42">
        <v>0</v>
      </c>
      <c r="G2" s="42"/>
      <c r="H2" s="42">
        <f t="shared" ref="H2:H8" si="0">C2+E2+G2</f>
        <v>346.7</v>
      </c>
      <c r="I2" s="42">
        <v>3484.91</v>
      </c>
      <c r="J2" s="43">
        <f t="shared" ref="J2:J8" si="1">I2+B2</f>
        <v>3484.91</v>
      </c>
      <c r="K2" s="44">
        <v>3</v>
      </c>
      <c r="L2" s="45">
        <f t="shared" ref="L2:L3" si="2">K2*5</f>
        <v>15</v>
      </c>
      <c r="M2" s="45">
        <v>66.5</v>
      </c>
      <c r="N2" s="45">
        <f t="shared" ref="N2:N3" si="3">M2*1.5</f>
        <v>99.75</v>
      </c>
      <c r="O2" s="46">
        <f>N2+L2+(1050+90)/2</f>
        <v>684.75</v>
      </c>
      <c r="P2" s="60"/>
    </row>
    <row r="3" spans="1:16" x14ac:dyDescent="0.3">
      <c r="A3" s="37" t="s">
        <v>115</v>
      </c>
      <c r="B3" s="38">
        <v>0</v>
      </c>
      <c r="C3" s="34">
        <v>346.7</v>
      </c>
      <c r="D3" s="34">
        <f>C3+D2</f>
        <v>693.4</v>
      </c>
      <c r="F3" s="30">
        <v>0</v>
      </c>
      <c r="G3" s="30">
        <v>195.33</v>
      </c>
      <c r="H3" s="30">
        <f t="shared" si="0"/>
        <v>542.03</v>
      </c>
      <c r="I3" s="30">
        <v>6307.97</v>
      </c>
      <c r="J3" s="32">
        <f t="shared" si="1"/>
        <v>6307.97</v>
      </c>
      <c r="K3" s="33">
        <v>1.5</v>
      </c>
      <c r="L3" s="31">
        <f t="shared" si="2"/>
        <v>7.5</v>
      </c>
      <c r="M3" s="31">
        <v>37.5</v>
      </c>
      <c r="N3" s="31">
        <f t="shared" si="3"/>
        <v>56.25</v>
      </c>
      <c r="O3" s="36">
        <f t="shared" ref="O3:O4" si="4">N3+L3+(1050+90)/2</f>
        <v>633.75</v>
      </c>
      <c r="P3" s="59"/>
    </row>
    <row r="4" spans="1:16" x14ac:dyDescent="0.3">
      <c r="A4" s="37" t="s">
        <v>116</v>
      </c>
      <c r="B4" s="38">
        <v>0</v>
      </c>
      <c r="C4" s="34">
        <v>346.7</v>
      </c>
      <c r="D4" s="34">
        <f t="shared" ref="D4:D8" si="5">C4+D3</f>
        <v>1040.0999999999999</v>
      </c>
      <c r="F4" s="30">
        <v>0</v>
      </c>
      <c r="G4" s="30">
        <v>164.24</v>
      </c>
      <c r="H4" s="30">
        <f t="shared" si="0"/>
        <v>510.94</v>
      </c>
      <c r="I4" s="30">
        <v>6028.14</v>
      </c>
      <c r="J4" s="32">
        <f t="shared" si="1"/>
        <v>6028.14</v>
      </c>
      <c r="K4" s="33">
        <v>2</v>
      </c>
      <c r="L4" s="31">
        <f>K4*5</f>
        <v>10</v>
      </c>
      <c r="M4" s="31">
        <v>45</v>
      </c>
      <c r="N4" s="31">
        <f>M4*1.5</f>
        <v>67.5</v>
      </c>
      <c r="O4" s="36">
        <f t="shared" si="4"/>
        <v>647.5</v>
      </c>
      <c r="P4" s="59" t="s">
        <v>126</v>
      </c>
    </row>
    <row r="5" spans="1:16" x14ac:dyDescent="0.3">
      <c r="A5" s="37" t="s">
        <v>117</v>
      </c>
      <c r="B5" s="38">
        <v>0</v>
      </c>
      <c r="C5" s="34">
        <v>346.7</v>
      </c>
      <c r="D5" s="34">
        <f t="shared" si="5"/>
        <v>1386.8</v>
      </c>
      <c r="E5" s="30">
        <v>350</v>
      </c>
      <c r="F5" s="30">
        <f>E5+F4</f>
        <v>350</v>
      </c>
      <c r="G5" s="30">
        <v>148.33000000000001</v>
      </c>
      <c r="H5" s="30">
        <f t="shared" si="0"/>
        <v>845.03000000000009</v>
      </c>
      <c r="I5" s="30">
        <v>5884.97</v>
      </c>
      <c r="J5" s="32">
        <f t="shared" si="1"/>
        <v>5884.97</v>
      </c>
      <c r="K5" s="33">
        <v>1</v>
      </c>
      <c r="L5" s="31">
        <f>4*K5</f>
        <v>4</v>
      </c>
      <c r="M5" s="31">
        <v>20</v>
      </c>
      <c r="N5" s="31">
        <f>1.5*M5</f>
        <v>30</v>
      </c>
      <c r="O5" s="36">
        <f>800+L5+N5+656</f>
        <v>1490</v>
      </c>
      <c r="P5" s="59"/>
    </row>
    <row r="6" spans="1:16" x14ac:dyDescent="0.3">
      <c r="A6" s="37" t="s">
        <v>118</v>
      </c>
      <c r="B6" s="38">
        <v>0</v>
      </c>
      <c r="C6" s="34">
        <v>346.7</v>
      </c>
      <c r="D6" s="34">
        <f t="shared" si="5"/>
        <v>1733.5</v>
      </c>
      <c r="E6" s="30">
        <v>350</v>
      </c>
      <c r="F6" s="30">
        <f t="shared" ref="F6:F8" si="6">E6+F5</f>
        <v>700</v>
      </c>
      <c r="G6" s="30">
        <v>295.33</v>
      </c>
      <c r="H6" s="30">
        <f t="shared" si="0"/>
        <v>992.03</v>
      </c>
      <c r="I6" s="30">
        <v>7207.97</v>
      </c>
      <c r="J6" s="32">
        <f t="shared" si="1"/>
        <v>7207.97</v>
      </c>
      <c r="K6" s="33">
        <v>4</v>
      </c>
      <c r="L6" s="31">
        <f>4*K6</f>
        <v>16</v>
      </c>
      <c r="M6" s="31">
        <v>87</v>
      </c>
      <c r="N6" s="31">
        <f t="shared" ref="N6:N7" si="7">1.5*M6</f>
        <v>130.5</v>
      </c>
      <c r="O6" s="36">
        <f>800+L6+N6+706</f>
        <v>1652.5</v>
      </c>
      <c r="P6" s="59" t="s">
        <v>125</v>
      </c>
    </row>
    <row r="7" spans="1:16" x14ac:dyDescent="0.3">
      <c r="A7" s="37" t="s">
        <v>119</v>
      </c>
      <c r="B7" s="38">
        <v>0</v>
      </c>
      <c r="C7" s="34">
        <v>346.7</v>
      </c>
      <c r="D7" s="34">
        <f t="shared" si="5"/>
        <v>2080.1999999999998</v>
      </c>
      <c r="E7" s="30">
        <v>350</v>
      </c>
      <c r="F7" s="30">
        <f t="shared" si="6"/>
        <v>1050</v>
      </c>
      <c r="G7" s="30">
        <v>245.33</v>
      </c>
      <c r="H7" s="30">
        <f t="shared" si="0"/>
        <v>942.03000000000009</v>
      </c>
      <c r="I7" s="30">
        <v>6757.97</v>
      </c>
      <c r="J7" s="32">
        <f t="shared" si="1"/>
        <v>6757.97</v>
      </c>
      <c r="K7" s="33">
        <v>3</v>
      </c>
      <c r="L7" s="31">
        <f>4*K7</f>
        <v>12</v>
      </c>
      <c r="M7" s="31">
        <v>108</v>
      </c>
      <c r="N7" s="31">
        <f t="shared" si="7"/>
        <v>162</v>
      </c>
      <c r="O7" s="36">
        <f>800+L7+N7</f>
        <v>974</v>
      </c>
      <c r="P7" s="59" t="s">
        <v>127</v>
      </c>
    </row>
    <row r="8" spans="1:16" x14ac:dyDescent="0.3">
      <c r="A8" s="37" t="s">
        <v>108</v>
      </c>
      <c r="B8" s="38">
        <v>1000</v>
      </c>
      <c r="C8" s="30">
        <v>380.34</v>
      </c>
      <c r="D8" s="34">
        <f t="shared" si="5"/>
        <v>2460.54</v>
      </c>
      <c r="E8" s="30">
        <v>350</v>
      </c>
      <c r="F8" s="30">
        <f t="shared" si="6"/>
        <v>1400</v>
      </c>
      <c r="G8" s="30">
        <v>253.97</v>
      </c>
      <c r="H8" s="30">
        <f t="shared" si="0"/>
        <v>984.31</v>
      </c>
      <c r="I8" s="30">
        <v>6835.69</v>
      </c>
      <c r="J8" s="32">
        <f t="shared" si="1"/>
        <v>7835.69</v>
      </c>
      <c r="P8" s="59"/>
    </row>
    <row r="9" spans="1:16" x14ac:dyDescent="0.3">
      <c r="A9" s="37" t="s">
        <v>109</v>
      </c>
      <c r="P9" s="59"/>
    </row>
    <row r="10" spans="1:16" x14ac:dyDescent="0.3">
      <c r="A10" s="37" t="s">
        <v>110</v>
      </c>
      <c r="P10" s="59" t="s">
        <v>183</v>
      </c>
    </row>
    <row r="11" spans="1:16" x14ac:dyDescent="0.3">
      <c r="A11" s="37" t="s">
        <v>111</v>
      </c>
      <c r="P11" s="59"/>
    </row>
    <row r="12" spans="1:16" x14ac:dyDescent="0.3">
      <c r="A12" s="37" t="s">
        <v>112</v>
      </c>
      <c r="P12" s="59"/>
    </row>
    <row r="13" spans="1:16" s="57" customFormat="1" x14ac:dyDescent="0.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  <row r="14" spans="1:16" s="58" customFormat="1" x14ac:dyDescent="0.3"/>
    <row r="15" spans="1:16" s="58" customFormat="1" x14ac:dyDescent="0.3"/>
    <row r="16" spans="1:16" s="58" customFormat="1" x14ac:dyDescent="0.3"/>
    <row r="17" s="58" customFormat="1" x14ac:dyDescent="0.3"/>
    <row r="18" s="58" customFormat="1" x14ac:dyDescent="0.3"/>
    <row r="19" s="58" customFormat="1" x14ac:dyDescent="0.3"/>
    <row r="20" s="58" customFormat="1" x14ac:dyDescent="0.3"/>
    <row r="21" s="58" customFormat="1" x14ac:dyDescent="0.3"/>
    <row r="22" s="58" customFormat="1" x14ac:dyDescent="0.3"/>
    <row r="23" s="58" customFormat="1" x14ac:dyDescent="0.3"/>
    <row r="24" s="58" customFormat="1" x14ac:dyDescent="0.3"/>
    <row r="25" s="58" customFormat="1" x14ac:dyDescent="0.3"/>
    <row r="26" s="58" customFormat="1" x14ac:dyDescent="0.3"/>
    <row r="27" s="58" customFormat="1" x14ac:dyDescent="0.3"/>
    <row r="28" s="58" customFormat="1" x14ac:dyDescent="0.3"/>
    <row r="29" s="58" customFormat="1" x14ac:dyDescent="0.3"/>
    <row r="30" s="58" customFormat="1" x14ac:dyDescent="0.3"/>
    <row r="31" s="58" customFormat="1" x14ac:dyDescent="0.3"/>
    <row r="32" s="58" customFormat="1" x14ac:dyDescent="0.3"/>
    <row r="33" spans="1:16" s="58" customFormat="1" x14ac:dyDescent="0.3"/>
    <row r="34" spans="1:16" s="58" customFormat="1" x14ac:dyDescent="0.3"/>
    <row r="35" spans="1:16" x14ac:dyDescent="0.3">
      <c r="A35" s="39"/>
      <c r="B35" s="40"/>
      <c r="C35" s="41"/>
      <c r="D35" s="41"/>
      <c r="E35" s="42"/>
      <c r="F35" s="42"/>
      <c r="G35" s="42"/>
      <c r="H35" s="42"/>
      <c r="I35" s="42"/>
      <c r="J35" s="43"/>
      <c r="K35" s="44"/>
      <c r="L35" s="45"/>
      <c r="M35" s="45"/>
      <c r="N35" s="45"/>
      <c r="O35" s="46"/>
      <c r="P35" s="4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86"/>
      <c r="K4" s="87"/>
      <c r="L4" s="87"/>
      <c r="M4" s="88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86"/>
      <c r="K6" s="87"/>
      <c r="L6" s="87"/>
      <c r="M6" s="88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86" t="s">
        <v>42</v>
      </c>
      <c r="K10" s="87"/>
      <c r="L10" s="87"/>
      <c r="M10" s="88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86" t="s">
        <v>43</v>
      </c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 t="s">
        <v>53</v>
      </c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87"/>
      <c r="K14" s="87"/>
      <c r="L14" s="87"/>
      <c r="M14" s="87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92"/>
      <c r="K15" s="92"/>
      <c r="L15" s="92"/>
      <c r="M15" s="9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86" t="s">
        <v>45</v>
      </c>
      <c r="K4" s="87"/>
      <c r="L4" s="87"/>
      <c r="M4" s="88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86" t="s">
        <v>47</v>
      </c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86" t="s">
        <v>46</v>
      </c>
      <c r="K8" s="87"/>
      <c r="L8" s="87"/>
      <c r="M8" s="88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86" t="s">
        <v>48</v>
      </c>
      <c r="K10" s="87"/>
      <c r="L10" s="87"/>
      <c r="M10" s="88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86" t="s">
        <v>49</v>
      </c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86" t="s">
        <v>50</v>
      </c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86" t="s">
        <v>51</v>
      </c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86" t="s">
        <v>52</v>
      </c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86" t="s">
        <v>54</v>
      </c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86" t="s">
        <v>55</v>
      </c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zoomScale="145" zoomScaleNormal="145" workbookViewId="0">
      <pane ySplit="1" topLeftCell="A19" activePane="bottomLeft" state="frozen"/>
      <selection activeCell="D9" sqref="D9"/>
      <selection pane="bottomLeft" activeCell="C31" sqref="C3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76</v>
      </c>
      <c r="B1" s="24" t="s">
        <v>74</v>
      </c>
      <c r="C1" s="24" t="s">
        <v>72</v>
      </c>
      <c r="D1" s="24" t="s">
        <v>70</v>
      </c>
      <c r="E1" s="24" t="s">
        <v>69</v>
      </c>
      <c r="F1" s="24" t="s">
        <v>95</v>
      </c>
      <c r="G1" s="24" t="s">
        <v>66</v>
      </c>
    </row>
    <row r="2" spans="1:7" ht="15" thickTop="1" thickBot="1" x14ac:dyDescent="0.35">
      <c r="A2" s="23">
        <v>43282</v>
      </c>
      <c r="B2" s="22" t="s">
        <v>57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2</v>
      </c>
      <c r="C3" s="16" t="s">
        <v>64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56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61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60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59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58</v>
      </c>
      <c r="C8" s="21"/>
      <c r="D8" s="21"/>
      <c r="E8" s="21"/>
      <c r="F8" s="21" t="s">
        <v>63</v>
      </c>
      <c r="G8" s="20"/>
    </row>
    <row r="9" spans="1:7" s="19" customFormat="1" ht="14.5" thickBot="1" x14ac:dyDescent="0.35">
      <c r="A9" s="23">
        <v>43289</v>
      </c>
      <c r="B9" s="22" t="s">
        <v>57</v>
      </c>
      <c r="C9" s="21" t="s">
        <v>62</v>
      </c>
      <c r="D9" s="21" t="s">
        <v>92</v>
      </c>
      <c r="E9" s="21"/>
      <c r="F9" s="21" t="s">
        <v>93</v>
      </c>
      <c r="G9" s="20"/>
    </row>
    <row r="10" spans="1:7" ht="14.5" thickBot="1" x14ac:dyDescent="0.35">
      <c r="A10" s="18">
        <v>43290</v>
      </c>
      <c r="B10" s="17" t="s">
        <v>2</v>
      </c>
      <c r="C10" s="16"/>
      <c r="D10" s="16"/>
      <c r="E10" s="16"/>
      <c r="F10" s="16" t="s">
        <v>93</v>
      </c>
      <c r="G10" s="15"/>
    </row>
    <row r="11" spans="1:7" ht="14.5" thickBot="1" x14ac:dyDescent="0.35">
      <c r="A11" s="18">
        <v>43291</v>
      </c>
      <c r="B11" s="17" t="s">
        <v>56</v>
      </c>
      <c r="C11" s="16"/>
      <c r="D11" s="16"/>
      <c r="E11" s="16"/>
      <c r="F11" s="16" t="s">
        <v>93</v>
      </c>
      <c r="G11" s="27"/>
    </row>
    <row r="12" spans="1:7" ht="14.5" thickBot="1" x14ac:dyDescent="0.35">
      <c r="A12" s="18">
        <v>43292</v>
      </c>
      <c r="B12" s="17" t="s">
        <v>61</v>
      </c>
      <c r="C12" s="16"/>
      <c r="D12" s="26" t="s">
        <v>94</v>
      </c>
      <c r="E12" s="16"/>
      <c r="F12" s="16" t="s">
        <v>63</v>
      </c>
      <c r="G12" s="15"/>
    </row>
    <row r="13" spans="1:7" ht="14.5" thickBot="1" x14ac:dyDescent="0.35">
      <c r="A13" s="18">
        <v>43293</v>
      </c>
      <c r="B13" s="17" t="s">
        <v>60</v>
      </c>
      <c r="C13" s="16" t="s">
        <v>99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59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58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57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2</v>
      </c>
      <c r="C17" s="16"/>
      <c r="D17" s="16"/>
      <c r="E17" s="16"/>
      <c r="F17" s="16" t="s">
        <v>63</v>
      </c>
      <c r="G17" s="15"/>
    </row>
    <row r="18" spans="1:7" ht="14.5" thickBot="1" x14ac:dyDescent="0.35">
      <c r="A18" s="18">
        <v>43298</v>
      </c>
      <c r="B18" s="17" t="s">
        <v>56</v>
      </c>
      <c r="C18" s="16" t="s">
        <v>96</v>
      </c>
      <c r="D18" s="16" t="s">
        <v>97</v>
      </c>
      <c r="E18" s="16"/>
      <c r="F18" s="16" t="s">
        <v>63</v>
      </c>
      <c r="G18" s="15"/>
    </row>
    <row r="19" spans="1:7" ht="14.5" thickBot="1" x14ac:dyDescent="0.35">
      <c r="A19" s="18">
        <v>43299</v>
      </c>
      <c r="B19" s="17" t="s">
        <v>61</v>
      </c>
      <c r="C19" s="16" t="s">
        <v>98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60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59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58</v>
      </c>
      <c r="C22" s="21"/>
      <c r="D22" s="21"/>
      <c r="E22" s="21"/>
      <c r="F22" s="21" t="s">
        <v>63</v>
      </c>
      <c r="G22" s="20"/>
    </row>
    <row r="23" spans="1:7" s="19" customFormat="1" ht="14.5" thickBot="1" x14ac:dyDescent="0.35">
      <c r="A23" s="23">
        <v>43303</v>
      </c>
      <c r="B23" s="22" t="s">
        <v>57</v>
      </c>
      <c r="C23" s="21" t="s">
        <v>100</v>
      </c>
      <c r="D23" s="21" t="s">
        <v>101</v>
      </c>
      <c r="E23" s="21"/>
      <c r="F23" s="21"/>
      <c r="G23" s="20"/>
    </row>
    <row r="24" spans="1:7" ht="14.5" thickBot="1" x14ac:dyDescent="0.35">
      <c r="A24" s="18">
        <v>43304</v>
      </c>
      <c r="B24" s="17" t="s">
        <v>2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56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61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60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59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58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57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2</v>
      </c>
      <c r="C31" s="16" t="s">
        <v>106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56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tabSelected="1" zoomScale="145" zoomScaleNormal="145" workbookViewId="0">
      <pane ySplit="1" topLeftCell="A20" activePane="bottomLeft" state="frozen"/>
      <selection activeCell="D9" sqref="D9"/>
      <selection pane="bottomLeft" activeCell="D27" sqref="D27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83</v>
      </c>
      <c r="B1" s="24" t="s">
        <v>82</v>
      </c>
      <c r="C1" s="24" t="s">
        <v>81</v>
      </c>
      <c r="D1" s="24" t="s">
        <v>80</v>
      </c>
      <c r="E1" s="24" t="s">
        <v>79</v>
      </c>
      <c r="F1" s="24" t="s">
        <v>78</v>
      </c>
      <c r="G1" s="24" t="s">
        <v>77</v>
      </c>
    </row>
    <row r="2" spans="1:7" ht="15" thickTop="1" thickBot="1" x14ac:dyDescent="0.35">
      <c r="A2" s="18">
        <v>43313</v>
      </c>
      <c r="B2" s="17" t="s">
        <v>61</v>
      </c>
      <c r="C2" s="16" t="s">
        <v>107</v>
      </c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59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58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57</v>
      </c>
      <c r="C6" s="21"/>
      <c r="D6" s="21" t="s">
        <v>131</v>
      </c>
      <c r="E6" s="21"/>
      <c r="F6" s="21"/>
      <c r="G6" s="20"/>
    </row>
    <row r="7" spans="1:7" ht="14.5" thickBot="1" x14ac:dyDescent="0.35">
      <c r="A7" s="18">
        <v>43318</v>
      </c>
      <c r="B7" s="17" t="s">
        <v>2</v>
      </c>
      <c r="C7" s="16"/>
      <c r="D7" s="16" t="s">
        <v>130</v>
      </c>
      <c r="E7" s="16"/>
      <c r="F7" s="16"/>
      <c r="G7" s="15"/>
    </row>
    <row r="8" spans="1:7" ht="14.5" thickBot="1" x14ac:dyDescent="0.35">
      <c r="A8" s="18">
        <v>43319</v>
      </c>
      <c r="B8" s="17" t="s">
        <v>56</v>
      </c>
      <c r="C8" s="16"/>
      <c r="D8" s="16" t="s">
        <v>134</v>
      </c>
      <c r="E8" s="16"/>
      <c r="F8" s="16"/>
      <c r="G8" s="15"/>
    </row>
    <row r="9" spans="1:7" ht="14.5" thickBot="1" x14ac:dyDescent="0.35">
      <c r="A9" s="18">
        <v>43320</v>
      </c>
      <c r="B9" s="17" t="s">
        <v>61</v>
      </c>
      <c r="C9" s="16"/>
      <c r="D9" s="16" t="s">
        <v>133</v>
      </c>
      <c r="E9" s="16"/>
      <c r="F9" s="16" t="s">
        <v>63</v>
      </c>
      <c r="G9" s="15"/>
    </row>
    <row r="10" spans="1:7" ht="14.5" thickBot="1" x14ac:dyDescent="0.35">
      <c r="A10" s="18">
        <v>43321</v>
      </c>
      <c r="B10" s="17" t="s">
        <v>60</v>
      </c>
      <c r="C10" s="16" t="s">
        <v>135</v>
      </c>
      <c r="D10" s="16" t="s">
        <v>136</v>
      </c>
      <c r="E10" s="16"/>
      <c r="F10" s="16"/>
      <c r="G10" s="15"/>
    </row>
    <row r="11" spans="1:7" ht="14.5" thickBot="1" x14ac:dyDescent="0.35">
      <c r="A11" s="18">
        <v>43322</v>
      </c>
      <c r="B11" s="17" t="s">
        <v>59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58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57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2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56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61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59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58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57</v>
      </c>
      <c r="C20" s="21" t="s">
        <v>181</v>
      </c>
      <c r="D20" s="21" t="s">
        <v>182</v>
      </c>
      <c r="E20" s="21"/>
      <c r="F20" s="21"/>
      <c r="G20" s="20"/>
    </row>
    <row r="21" spans="1:7" ht="14.5" thickBot="1" x14ac:dyDescent="0.35">
      <c r="A21" s="18">
        <v>43332</v>
      </c>
      <c r="B21" s="17" t="s">
        <v>2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56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61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59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58</v>
      </c>
      <c r="C26" s="21"/>
      <c r="D26" s="21"/>
      <c r="E26" s="21"/>
      <c r="F26" s="21" t="s">
        <v>63</v>
      </c>
      <c r="G26" s="20"/>
    </row>
    <row r="27" spans="1:7" ht="14.5" thickBot="1" x14ac:dyDescent="0.35">
      <c r="A27" s="23">
        <v>43338</v>
      </c>
      <c r="B27" s="22" t="s">
        <v>57</v>
      </c>
      <c r="C27" s="21" t="s">
        <v>179</v>
      </c>
      <c r="D27" s="21" t="s">
        <v>180</v>
      </c>
      <c r="E27" s="21"/>
      <c r="F27" s="21"/>
      <c r="G27" s="20"/>
    </row>
    <row r="28" spans="1:7" ht="14.5" thickBot="1" x14ac:dyDescent="0.35">
      <c r="A28" s="18">
        <v>43339</v>
      </c>
      <c r="B28" s="17" t="s">
        <v>2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56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61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59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88</v>
      </c>
      <c r="B1" s="24" t="s">
        <v>87</v>
      </c>
      <c r="C1" s="24" t="s">
        <v>86</v>
      </c>
      <c r="D1" s="24" t="s">
        <v>80</v>
      </c>
      <c r="E1" s="24" t="s">
        <v>85</v>
      </c>
      <c r="F1" s="24" t="s">
        <v>84</v>
      </c>
      <c r="G1" s="24" t="s">
        <v>65</v>
      </c>
    </row>
    <row r="2" spans="1:7" ht="15" thickTop="1" thickBot="1" x14ac:dyDescent="0.35">
      <c r="A2" s="23">
        <v>43344</v>
      </c>
      <c r="B2" s="22" t="s">
        <v>58</v>
      </c>
      <c r="C2" s="21"/>
      <c r="D2" s="21" t="s">
        <v>132</v>
      </c>
      <c r="E2" s="21"/>
      <c r="F2" s="21"/>
      <c r="G2" s="20"/>
    </row>
    <row r="3" spans="1:7" ht="14.5" thickBot="1" x14ac:dyDescent="0.35">
      <c r="A3" s="23">
        <v>43345</v>
      </c>
      <c r="B3" s="22" t="s">
        <v>57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2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56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61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59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58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57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2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56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61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59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58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57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2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56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61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59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58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57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2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56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61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59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58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57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17" activePane="bottomLeft" state="frozen"/>
      <selection activeCell="D9" sqref="D9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83</v>
      </c>
      <c r="B1" s="24" t="s">
        <v>87</v>
      </c>
      <c r="C1" s="24" t="s">
        <v>86</v>
      </c>
      <c r="D1" s="24" t="s">
        <v>90</v>
      </c>
      <c r="E1" s="24" t="s">
        <v>89</v>
      </c>
      <c r="F1" s="24" t="s">
        <v>84</v>
      </c>
      <c r="G1" s="24" t="s">
        <v>65</v>
      </c>
    </row>
    <row r="2" spans="1:7" ht="15" thickTop="1" thickBot="1" x14ac:dyDescent="0.35">
      <c r="A2" s="18">
        <v>43374</v>
      </c>
      <c r="B2" s="17" t="s">
        <v>2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56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61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59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58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57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2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56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61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59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58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124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2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56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61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59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58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57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2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56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61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59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58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57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2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56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61</v>
      </c>
      <c r="C32" s="16"/>
      <c r="D32" s="16"/>
      <c r="E32" s="16"/>
      <c r="F32" s="16"/>
      <c r="G32" s="15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30" sqref="D30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75</v>
      </c>
      <c r="B1" s="24" t="s">
        <v>82</v>
      </c>
      <c r="C1" s="24" t="s">
        <v>71</v>
      </c>
      <c r="D1" s="24" t="s">
        <v>91</v>
      </c>
      <c r="E1" s="24" t="s">
        <v>68</v>
      </c>
      <c r="F1" s="24" t="s">
        <v>67</v>
      </c>
      <c r="G1" s="24" t="s">
        <v>65</v>
      </c>
    </row>
    <row r="2" spans="1:7" ht="15" thickTop="1" thickBot="1" x14ac:dyDescent="0.35">
      <c r="A2" s="18">
        <v>43405</v>
      </c>
      <c r="B2" s="17" t="s">
        <v>60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59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58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57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2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56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61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60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59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58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57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2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56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124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60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59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58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57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2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56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61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60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59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58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57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2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56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61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60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59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30" sqref="D30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83</v>
      </c>
      <c r="B1" s="24" t="s">
        <v>73</v>
      </c>
      <c r="C1" s="24" t="s">
        <v>81</v>
      </c>
      <c r="D1" s="24" t="s">
        <v>91</v>
      </c>
      <c r="E1" s="24" t="s">
        <v>68</v>
      </c>
      <c r="F1" s="24" t="s">
        <v>67</v>
      </c>
      <c r="G1" s="24" t="s">
        <v>65</v>
      </c>
    </row>
    <row r="2" spans="1:7" ht="15" thickTop="1" thickBot="1" x14ac:dyDescent="0.35">
      <c r="A2" s="23">
        <v>43435</v>
      </c>
      <c r="B2" s="22" t="s">
        <v>58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57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2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56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61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59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58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57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2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56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61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124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58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57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2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56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61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59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58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57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2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56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61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59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58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57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2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93" t="s">
        <v>41</v>
      </c>
      <c r="K3" s="94"/>
      <c r="L3" s="94"/>
      <c r="M3" s="95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86"/>
      <c r="K4" s="87"/>
      <c r="L4" s="87"/>
      <c r="M4" s="88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89"/>
      <c r="K5" s="90"/>
      <c r="L5" s="90"/>
      <c r="M5" s="91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86"/>
      <c r="K6" s="87"/>
      <c r="L6" s="87"/>
      <c r="M6" s="88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89"/>
      <c r="K7" s="90"/>
      <c r="L7" s="90"/>
      <c r="M7" s="91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86"/>
      <c r="K8" s="87"/>
      <c r="L8" s="87"/>
      <c r="M8" s="88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89"/>
      <c r="K9" s="90"/>
      <c r="L9" s="90"/>
      <c r="M9" s="91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86"/>
      <c r="K10" s="87"/>
      <c r="L10" s="87"/>
      <c r="M10" s="88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89"/>
      <c r="K11" s="90"/>
      <c r="L11" s="90"/>
      <c r="M11" s="91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86"/>
      <c r="K12" s="87"/>
      <c r="L12" s="87"/>
      <c r="M12" s="88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89"/>
      <c r="K13" s="90"/>
      <c r="L13" s="90"/>
      <c r="M13" s="91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86"/>
      <c r="K14" s="87"/>
      <c r="L14" s="87"/>
      <c r="M14" s="88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89"/>
      <c r="K15" s="90"/>
      <c r="L15" s="90"/>
      <c r="M15" s="9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3</vt:i4>
      </vt:variant>
    </vt:vector>
  </HeadingPairs>
  <TitlesOfParts>
    <vt:vector size="23" baseType="lpstr">
      <vt:lpstr>总计划</vt:lpstr>
      <vt:lpstr>资金流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2018-08-25T10:44:23Z</dcterms:modified>
</cp:coreProperties>
</file>