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(1) RD stage2\(1) 專案分類\(2) 專案DHF事項\[新開發] Noninvase Glu\D0\"/>
    </mc:Choice>
  </mc:AlternateContent>
  <bookViews>
    <workbookView xWindow="0" yWindow="0" windowWidth="20490" windowHeight="8160" activeTab="2"/>
  </bookViews>
  <sheets>
    <sheet name="工作表2" sheetId="3" r:id="rId1"/>
    <sheet name="工作表4" sheetId="5" r:id="rId2"/>
    <sheet name="迴歸推導(pool) (2)" sheetId="1" r:id="rId3"/>
    <sheet name="工作表1" sheetId="2" r:id="rId4"/>
    <sheet name="迴歸推導(pool) (3)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R30" i="6"/>
  <c r="AE30" i="6" s="1"/>
  <c r="Q30" i="6"/>
  <c r="AD30" i="6" s="1"/>
  <c r="O30" i="6"/>
  <c r="N30" i="6"/>
  <c r="U30" i="6" s="1"/>
  <c r="M30" i="6"/>
  <c r="L30" i="6"/>
  <c r="P30" i="6" s="1"/>
  <c r="AC30" i="6" s="1"/>
  <c r="K30" i="6"/>
  <c r="AA30" i="6" s="1"/>
  <c r="S29" i="6"/>
  <c r="AF29" i="6" s="1"/>
  <c r="O29" i="6"/>
  <c r="T29" i="6" s="1"/>
  <c r="AG29" i="6" s="1"/>
  <c r="N29" i="6"/>
  <c r="U29" i="6" s="1"/>
  <c r="M29" i="6"/>
  <c r="AB29" i="6" s="1"/>
  <c r="L29" i="6"/>
  <c r="K29" i="6"/>
  <c r="AA29" i="6" s="1"/>
  <c r="AB28" i="6"/>
  <c r="R28" i="6"/>
  <c r="AE28" i="6" s="1"/>
  <c r="Q28" i="6"/>
  <c r="AD28" i="6" s="1"/>
  <c r="O28" i="6"/>
  <c r="N28" i="6"/>
  <c r="U28" i="6" s="1"/>
  <c r="M28" i="6"/>
  <c r="L28" i="6"/>
  <c r="P28" i="6" s="1"/>
  <c r="AC28" i="6" s="1"/>
  <c r="K28" i="6"/>
  <c r="AA28" i="6" s="1"/>
  <c r="T27" i="6"/>
  <c r="AG27" i="6" s="1"/>
  <c r="S27" i="6"/>
  <c r="AF27" i="6" s="1"/>
  <c r="O27" i="6"/>
  <c r="N27" i="6"/>
  <c r="U27" i="6" s="1"/>
  <c r="M27" i="6"/>
  <c r="AB27" i="6" s="1"/>
  <c r="L27" i="6"/>
  <c r="K27" i="6"/>
  <c r="AA27" i="6" s="1"/>
  <c r="R26" i="6"/>
  <c r="AE26" i="6" s="1"/>
  <c r="O26" i="6"/>
  <c r="N26" i="6"/>
  <c r="Q26" i="6" s="1"/>
  <c r="AD26" i="6" s="1"/>
  <c r="M26" i="6"/>
  <c r="AB26" i="6" s="1"/>
  <c r="L26" i="6"/>
  <c r="K26" i="6"/>
  <c r="AA26" i="6" s="1"/>
  <c r="AA25" i="6"/>
  <c r="S25" i="6"/>
  <c r="AF25" i="6" s="1"/>
  <c r="O25" i="6"/>
  <c r="T25" i="6" s="1"/>
  <c r="AG25" i="6" s="1"/>
  <c r="N25" i="6"/>
  <c r="U25" i="6" s="1"/>
  <c r="M25" i="6"/>
  <c r="AB25" i="6" s="1"/>
  <c r="L25" i="6"/>
  <c r="K25" i="6"/>
  <c r="R24" i="6"/>
  <c r="AE24" i="6" s="1"/>
  <c r="O24" i="6"/>
  <c r="N24" i="6"/>
  <c r="Q24" i="6" s="1"/>
  <c r="AD24" i="6" s="1"/>
  <c r="M24" i="6"/>
  <c r="L24" i="6"/>
  <c r="K24" i="6"/>
  <c r="AA24" i="6" s="1"/>
  <c r="T23" i="6"/>
  <c r="AG23" i="6" s="1"/>
  <c r="O23" i="6"/>
  <c r="N23" i="6"/>
  <c r="M23" i="6"/>
  <c r="AB23" i="6" s="1"/>
  <c r="L23" i="6"/>
  <c r="K23" i="6"/>
  <c r="AA23" i="6" s="1"/>
  <c r="AA22" i="6"/>
  <c r="R22" i="6"/>
  <c r="AE22" i="6" s="1"/>
  <c r="Q22" i="6"/>
  <c r="AD22" i="6" s="1"/>
  <c r="O22" i="6"/>
  <c r="N22" i="6"/>
  <c r="U22" i="6" s="1"/>
  <c r="M22" i="6"/>
  <c r="L22" i="6"/>
  <c r="K22" i="6"/>
  <c r="T21" i="6"/>
  <c r="AG21" i="6" s="1"/>
  <c r="O21" i="6"/>
  <c r="N21" i="6"/>
  <c r="M21" i="6"/>
  <c r="AB21" i="6" s="1"/>
  <c r="L21" i="6"/>
  <c r="K21" i="6"/>
  <c r="AA21" i="6" s="1"/>
  <c r="AE20" i="6"/>
  <c r="AA20" i="6"/>
  <c r="R20" i="6"/>
  <c r="Q20" i="6"/>
  <c r="AD20" i="6" s="1"/>
  <c r="O20" i="6"/>
  <c r="N20" i="6"/>
  <c r="U20" i="6" s="1"/>
  <c r="M20" i="6"/>
  <c r="L20" i="6"/>
  <c r="P20" i="6" s="1"/>
  <c r="AC20" i="6" s="1"/>
  <c r="K20" i="6"/>
  <c r="O19" i="6"/>
  <c r="T19" i="6" s="1"/>
  <c r="AG19" i="6" s="1"/>
  <c r="N19" i="6"/>
  <c r="M19" i="6"/>
  <c r="AB19" i="6" s="1"/>
  <c r="L19" i="6"/>
  <c r="P19" i="6" s="1"/>
  <c r="AC19" i="6" s="1"/>
  <c r="K19" i="6"/>
  <c r="AA19" i="6" s="1"/>
  <c r="AA18" i="6"/>
  <c r="R18" i="6"/>
  <c r="AE18" i="6" s="1"/>
  <c r="O18" i="6"/>
  <c r="N18" i="6"/>
  <c r="U18" i="6" s="1"/>
  <c r="M18" i="6"/>
  <c r="L18" i="6"/>
  <c r="P18" i="6" s="1"/>
  <c r="AC18" i="6" s="1"/>
  <c r="K18" i="6"/>
  <c r="O17" i="6"/>
  <c r="N17" i="6"/>
  <c r="M17" i="6"/>
  <c r="AB17" i="6" s="1"/>
  <c r="L17" i="6"/>
  <c r="K17" i="6"/>
  <c r="AA17" i="6" s="1"/>
  <c r="AA16" i="6"/>
  <c r="R16" i="6"/>
  <c r="AE16" i="6" s="1"/>
  <c r="O16" i="6"/>
  <c r="N16" i="6"/>
  <c r="U16" i="6" s="1"/>
  <c r="M16" i="6"/>
  <c r="L16" i="6"/>
  <c r="K16" i="6"/>
  <c r="T15" i="6"/>
  <c r="AG15" i="6" s="1"/>
  <c r="O15" i="6"/>
  <c r="N15" i="6"/>
  <c r="M15" i="6"/>
  <c r="AB15" i="6" s="1"/>
  <c r="L15" i="6"/>
  <c r="K15" i="6"/>
  <c r="AA15" i="6" s="1"/>
  <c r="AA14" i="6"/>
  <c r="R14" i="6"/>
  <c r="AE14" i="6" s="1"/>
  <c r="Q14" i="6"/>
  <c r="AD14" i="6" s="1"/>
  <c r="O14" i="6"/>
  <c r="N14" i="6"/>
  <c r="U14" i="6" s="1"/>
  <c r="M14" i="6"/>
  <c r="L14" i="6"/>
  <c r="K14" i="6"/>
  <c r="T13" i="6"/>
  <c r="AG13" i="6" s="1"/>
  <c r="O13" i="6"/>
  <c r="N13" i="6"/>
  <c r="M13" i="6"/>
  <c r="AB13" i="6" s="1"/>
  <c r="L13" i="6"/>
  <c r="K13" i="6"/>
  <c r="AA13" i="6" s="1"/>
  <c r="AE12" i="6"/>
  <c r="AA12" i="6"/>
  <c r="R12" i="6"/>
  <c r="Q12" i="6"/>
  <c r="AD12" i="6" s="1"/>
  <c r="O12" i="6"/>
  <c r="N12" i="6"/>
  <c r="U12" i="6" s="1"/>
  <c r="M12" i="6"/>
  <c r="L12" i="6"/>
  <c r="P12" i="6" s="1"/>
  <c r="AC12" i="6" s="1"/>
  <c r="K12" i="6"/>
  <c r="O11" i="6"/>
  <c r="T11" i="6" s="1"/>
  <c r="AG11" i="6" s="1"/>
  <c r="N11" i="6"/>
  <c r="M11" i="6"/>
  <c r="AB11" i="6" s="1"/>
  <c r="L11" i="6"/>
  <c r="P11" i="6" s="1"/>
  <c r="AC11" i="6" s="1"/>
  <c r="K11" i="6"/>
  <c r="AA11" i="6" s="1"/>
  <c r="AA10" i="6"/>
  <c r="R10" i="6"/>
  <c r="AE10" i="6" s="1"/>
  <c r="O10" i="6"/>
  <c r="N10" i="6"/>
  <c r="U10" i="6" s="1"/>
  <c r="M10" i="6"/>
  <c r="L10" i="6"/>
  <c r="P10" i="6" s="1"/>
  <c r="AC10" i="6" s="1"/>
  <c r="K10" i="6"/>
  <c r="R9" i="6"/>
  <c r="AE9" i="6" s="1"/>
  <c r="O9" i="6"/>
  <c r="N9" i="6"/>
  <c r="S9" i="6" s="1"/>
  <c r="AF9" i="6" s="1"/>
  <c r="M9" i="6"/>
  <c r="AB9" i="6" s="1"/>
  <c r="L9" i="6"/>
  <c r="P9" i="6" s="1"/>
  <c r="AC9" i="6" s="1"/>
  <c r="K9" i="6"/>
  <c r="AA9" i="6" s="1"/>
  <c r="AA8" i="6"/>
  <c r="U8" i="6"/>
  <c r="T8" i="6"/>
  <c r="AG8" i="6" s="1"/>
  <c r="Q8" i="6"/>
  <c r="AD8" i="6" s="1"/>
  <c r="O8" i="6"/>
  <c r="N8" i="6"/>
  <c r="M8" i="6"/>
  <c r="S8" i="6" s="1"/>
  <c r="AF8" i="6" s="1"/>
  <c r="L8" i="6"/>
  <c r="K8" i="6"/>
  <c r="O7" i="6"/>
  <c r="R7" i="6" s="1"/>
  <c r="AE7" i="6" s="1"/>
  <c r="N7" i="6"/>
  <c r="S7" i="6" s="1"/>
  <c r="AF7" i="6" s="1"/>
  <c r="M7" i="6"/>
  <c r="AB7" i="6" s="1"/>
  <c r="L7" i="6"/>
  <c r="P7" i="6" s="1"/>
  <c r="AC7" i="6" s="1"/>
  <c r="K7" i="6"/>
  <c r="AA7" i="6" s="1"/>
  <c r="AB6" i="6"/>
  <c r="S6" i="6"/>
  <c r="AF6" i="6" s="1"/>
  <c r="O6" i="6"/>
  <c r="T6" i="6" s="1"/>
  <c r="AG6" i="6" s="1"/>
  <c r="N6" i="6"/>
  <c r="M6" i="6"/>
  <c r="L6" i="6"/>
  <c r="K6" i="6"/>
  <c r="AA6" i="6" s="1"/>
  <c r="R5" i="6"/>
  <c r="AE5" i="6" s="1"/>
  <c r="O5" i="6"/>
  <c r="N5" i="6"/>
  <c r="U5" i="6" s="1"/>
  <c r="M5" i="6"/>
  <c r="AB5" i="6" s="1"/>
  <c r="L5" i="6"/>
  <c r="P5" i="6" s="1"/>
  <c r="AC5" i="6" s="1"/>
  <c r="K5" i="6"/>
  <c r="AA5" i="6" s="1"/>
  <c r="AG4" i="6"/>
  <c r="AF4" i="6"/>
  <c r="AE4" i="6"/>
  <c r="AD4" i="6"/>
  <c r="AC4" i="6"/>
  <c r="AB4" i="6"/>
  <c r="AA25" i="1"/>
  <c r="AA17" i="1"/>
  <c r="AB4" i="1"/>
  <c r="AC4" i="1"/>
  <c r="AD4" i="1"/>
  <c r="AE4" i="1"/>
  <c r="AF4" i="1"/>
  <c r="AG4" i="1"/>
  <c r="L22" i="1"/>
  <c r="M22" i="1"/>
  <c r="AB22" i="1" s="1"/>
  <c r="N22" i="1"/>
  <c r="O22" i="1"/>
  <c r="L23" i="1"/>
  <c r="M23" i="1"/>
  <c r="AB23" i="1" s="1"/>
  <c r="N23" i="1"/>
  <c r="O23" i="1"/>
  <c r="L24" i="1"/>
  <c r="M24" i="1"/>
  <c r="AB24" i="1" s="1"/>
  <c r="N24" i="1"/>
  <c r="O24" i="1"/>
  <c r="L25" i="1"/>
  <c r="M25" i="1"/>
  <c r="AB25" i="1" s="1"/>
  <c r="N25" i="1"/>
  <c r="O25" i="1"/>
  <c r="L26" i="1"/>
  <c r="M26" i="1"/>
  <c r="AB26" i="1" s="1"/>
  <c r="N26" i="1"/>
  <c r="O26" i="1"/>
  <c r="L27" i="1"/>
  <c r="M27" i="1"/>
  <c r="N27" i="1"/>
  <c r="O27" i="1"/>
  <c r="L28" i="1"/>
  <c r="M28" i="1"/>
  <c r="AB28" i="1" s="1"/>
  <c r="N28" i="1"/>
  <c r="O28" i="1"/>
  <c r="L29" i="1"/>
  <c r="M29" i="1"/>
  <c r="AB29" i="1" s="1"/>
  <c r="N29" i="1"/>
  <c r="O29" i="1"/>
  <c r="L30" i="1"/>
  <c r="M30" i="1"/>
  <c r="AB30" i="1" s="1"/>
  <c r="N30" i="1"/>
  <c r="O30" i="1"/>
  <c r="L31" i="1"/>
  <c r="M31" i="1"/>
  <c r="N31" i="1"/>
  <c r="O31" i="1"/>
  <c r="K22" i="1"/>
  <c r="AA22" i="1" s="1"/>
  <c r="K23" i="1"/>
  <c r="AA23" i="1" s="1"/>
  <c r="K24" i="1"/>
  <c r="AA24" i="1" s="1"/>
  <c r="K25" i="1"/>
  <c r="K26" i="1"/>
  <c r="AA26" i="1" s="1"/>
  <c r="K27" i="1"/>
  <c r="AA27" i="1" s="1"/>
  <c r="K28" i="1"/>
  <c r="AA28" i="1" s="1"/>
  <c r="K29" i="1"/>
  <c r="AA29" i="1" s="1"/>
  <c r="K30" i="1"/>
  <c r="AA30" i="1" s="1"/>
  <c r="K31" i="1"/>
  <c r="AA31" i="1" s="1"/>
  <c r="O21" i="1"/>
  <c r="N21" i="1"/>
  <c r="M21" i="1"/>
  <c r="AB21" i="1" s="1"/>
  <c r="L21" i="1"/>
  <c r="K21" i="1"/>
  <c r="AA21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5" i="1"/>
  <c r="K6" i="1"/>
  <c r="AA6" i="1" s="1"/>
  <c r="K7" i="1"/>
  <c r="AA7" i="1" s="1"/>
  <c r="K8" i="1"/>
  <c r="AA8" i="1" s="1"/>
  <c r="K9" i="1"/>
  <c r="AA9" i="1" s="1"/>
  <c r="K10" i="1"/>
  <c r="AA10" i="1" s="1"/>
  <c r="K11" i="1"/>
  <c r="AA11" i="1" s="1"/>
  <c r="K12" i="1"/>
  <c r="AA12" i="1" s="1"/>
  <c r="K13" i="1"/>
  <c r="AA13" i="1" s="1"/>
  <c r="K14" i="1"/>
  <c r="AA14" i="1" s="1"/>
  <c r="K15" i="1"/>
  <c r="AA15" i="1" s="1"/>
  <c r="K16" i="1"/>
  <c r="AA16" i="1" s="1"/>
  <c r="K17" i="1"/>
  <c r="K18" i="1"/>
  <c r="AA18" i="1" s="1"/>
  <c r="K19" i="1"/>
  <c r="AA19" i="1" s="1"/>
  <c r="K5" i="1"/>
  <c r="AA5" i="1" s="1"/>
  <c r="M6" i="1"/>
  <c r="M7" i="1"/>
  <c r="AB7" i="1" s="1"/>
  <c r="M8" i="1"/>
  <c r="AB8" i="1" s="1"/>
  <c r="M9" i="1"/>
  <c r="AB9" i="1" s="1"/>
  <c r="M10" i="1"/>
  <c r="M11" i="1"/>
  <c r="AB11" i="1" s="1"/>
  <c r="M12" i="1"/>
  <c r="AB12" i="1" s="1"/>
  <c r="M13" i="1"/>
  <c r="AB13" i="1" s="1"/>
  <c r="M14" i="1"/>
  <c r="M15" i="1"/>
  <c r="AB15" i="1" s="1"/>
  <c r="M16" i="1"/>
  <c r="AB16" i="1" s="1"/>
  <c r="M17" i="1"/>
  <c r="AB17" i="1" s="1"/>
  <c r="M18" i="1"/>
  <c r="AB18" i="1" s="1"/>
  <c r="M19" i="1"/>
  <c r="AB19" i="1" s="1"/>
  <c r="M5" i="1"/>
  <c r="AB5" i="1" s="1"/>
  <c r="L6" i="1"/>
  <c r="L7" i="1"/>
  <c r="R7" i="1" s="1"/>
  <c r="L8" i="1"/>
  <c r="L9" i="1"/>
  <c r="L10" i="1"/>
  <c r="L11" i="1"/>
  <c r="R11" i="1" s="1"/>
  <c r="L12" i="1"/>
  <c r="L13" i="1"/>
  <c r="L14" i="1"/>
  <c r="L15" i="1"/>
  <c r="R15" i="1" s="1"/>
  <c r="L16" i="1"/>
  <c r="L17" i="1"/>
  <c r="L18" i="1"/>
  <c r="L19" i="1"/>
  <c r="R19" i="1" s="1"/>
  <c r="L5" i="1"/>
  <c r="AH9" i="6" l="1"/>
  <c r="AI9" i="6" s="1"/>
  <c r="S5" i="6"/>
  <c r="AF5" i="6" s="1"/>
  <c r="R6" i="6"/>
  <c r="AE6" i="6" s="1"/>
  <c r="P6" i="6"/>
  <c r="AC6" i="6" s="1"/>
  <c r="AH6" i="6" s="1"/>
  <c r="AI6" i="6" s="1"/>
  <c r="U6" i="6"/>
  <c r="Q10" i="6"/>
  <c r="AD10" i="6" s="1"/>
  <c r="S12" i="6"/>
  <c r="AF12" i="6" s="1"/>
  <c r="AB12" i="6"/>
  <c r="AH12" i="6" s="1"/>
  <c r="AI12" i="6" s="1"/>
  <c r="T12" i="6"/>
  <c r="AG12" i="6" s="1"/>
  <c r="Q17" i="6"/>
  <c r="AD17" i="6" s="1"/>
  <c r="R17" i="6"/>
  <c r="AE17" i="6" s="1"/>
  <c r="P17" i="6"/>
  <c r="AC17" i="6" s="1"/>
  <c r="AH17" i="6" s="1"/>
  <c r="AI17" i="6" s="1"/>
  <c r="Q18" i="6"/>
  <c r="AD18" i="6" s="1"/>
  <c r="S20" i="6"/>
  <c r="AF20" i="6" s="1"/>
  <c r="AB20" i="6"/>
  <c r="T20" i="6"/>
  <c r="AG20" i="6" s="1"/>
  <c r="T30" i="6"/>
  <c r="AG30" i="6" s="1"/>
  <c r="S30" i="6"/>
  <c r="AF30" i="6" s="1"/>
  <c r="Q11" i="6"/>
  <c r="AD11" i="6" s="1"/>
  <c r="AH11" i="6" s="1"/>
  <c r="AI11" i="6" s="1"/>
  <c r="R11" i="6"/>
  <c r="AE11" i="6" s="1"/>
  <c r="S14" i="6"/>
  <c r="AF14" i="6" s="1"/>
  <c r="AB14" i="6"/>
  <c r="AH14" i="6" s="1"/>
  <c r="AI14" i="6" s="1"/>
  <c r="T14" i="6"/>
  <c r="AG14" i="6" s="1"/>
  <c r="Q19" i="6"/>
  <c r="AD19" i="6" s="1"/>
  <c r="AH19" i="6" s="1"/>
  <c r="AI19" i="6" s="1"/>
  <c r="R19" i="6"/>
  <c r="AE19" i="6" s="1"/>
  <c r="S22" i="6"/>
  <c r="AF22" i="6" s="1"/>
  <c r="AB22" i="6"/>
  <c r="T22" i="6"/>
  <c r="AG22" i="6" s="1"/>
  <c r="T5" i="6"/>
  <c r="AG5" i="6" s="1"/>
  <c r="Q6" i="6"/>
  <c r="AD6" i="6" s="1"/>
  <c r="R8" i="6"/>
  <c r="AE8" i="6" s="1"/>
  <c r="P8" i="6"/>
  <c r="AC8" i="6" s="1"/>
  <c r="U9" i="6"/>
  <c r="Q9" i="6"/>
  <c r="AD9" i="6" s="1"/>
  <c r="S10" i="6"/>
  <c r="AF10" i="6" s="1"/>
  <c r="AB10" i="6"/>
  <c r="T10" i="6"/>
  <c r="AG10" i="6" s="1"/>
  <c r="V12" i="6"/>
  <c r="W12" i="6" s="1"/>
  <c r="Q15" i="6"/>
  <c r="AD15" i="6" s="1"/>
  <c r="R15" i="6"/>
  <c r="AE15" i="6" s="1"/>
  <c r="P15" i="6"/>
  <c r="P16" i="6"/>
  <c r="AC16" i="6" s="1"/>
  <c r="Q16" i="6"/>
  <c r="AD16" i="6" s="1"/>
  <c r="T17" i="6"/>
  <c r="AG17" i="6" s="1"/>
  <c r="S18" i="6"/>
  <c r="AF18" i="6" s="1"/>
  <c r="AB18" i="6"/>
  <c r="AH18" i="6" s="1"/>
  <c r="AI18" i="6" s="1"/>
  <c r="T18" i="6"/>
  <c r="AG18" i="6" s="1"/>
  <c r="Q23" i="6"/>
  <c r="AD23" i="6" s="1"/>
  <c r="R23" i="6"/>
  <c r="AE23" i="6" s="1"/>
  <c r="P23" i="6"/>
  <c r="U26" i="6"/>
  <c r="AB30" i="6"/>
  <c r="AH30" i="6" s="1"/>
  <c r="AI30" i="6" s="1"/>
  <c r="Q5" i="6"/>
  <c r="AD5" i="6" s="1"/>
  <c r="AH5" i="6" s="1"/>
  <c r="AI5" i="6" s="1"/>
  <c r="U7" i="6"/>
  <c r="Q7" i="6"/>
  <c r="AD7" i="6" s="1"/>
  <c r="AH7" i="6" s="1"/>
  <c r="AI7" i="6" s="1"/>
  <c r="AB8" i="6"/>
  <c r="AH8" i="6" s="1"/>
  <c r="AI8" i="6" s="1"/>
  <c r="Q13" i="6"/>
  <c r="AD13" i="6" s="1"/>
  <c r="R13" i="6"/>
  <c r="AE13" i="6" s="1"/>
  <c r="P13" i="6"/>
  <c r="AC13" i="6" s="1"/>
  <c r="AH13" i="6" s="1"/>
  <c r="AI13" i="6" s="1"/>
  <c r="P14" i="6"/>
  <c r="AC14" i="6" s="1"/>
  <c r="S16" i="6"/>
  <c r="AF16" i="6" s="1"/>
  <c r="AB16" i="6"/>
  <c r="T16" i="6"/>
  <c r="AG16" i="6" s="1"/>
  <c r="V18" i="6"/>
  <c r="W18" i="6" s="1"/>
  <c r="Q21" i="6"/>
  <c r="AD21" i="6" s="1"/>
  <c r="R21" i="6"/>
  <c r="AE21" i="6" s="1"/>
  <c r="P21" i="6"/>
  <c r="AC21" i="6" s="1"/>
  <c r="AH21" i="6" s="1"/>
  <c r="AI21" i="6" s="1"/>
  <c r="P22" i="6"/>
  <c r="AC22" i="6" s="1"/>
  <c r="T24" i="6"/>
  <c r="AG24" i="6" s="1"/>
  <c r="S24" i="6"/>
  <c r="AF24" i="6" s="1"/>
  <c r="AB24" i="6"/>
  <c r="U24" i="6"/>
  <c r="R25" i="6"/>
  <c r="AE25" i="6" s="1"/>
  <c r="Q25" i="6"/>
  <c r="AD25" i="6" s="1"/>
  <c r="P25" i="6"/>
  <c r="AC25" i="6" s="1"/>
  <c r="AH25" i="6" s="1"/>
  <c r="AI25" i="6" s="1"/>
  <c r="T7" i="6"/>
  <c r="AG7" i="6" s="1"/>
  <c r="T9" i="6"/>
  <c r="AG9" i="6" s="1"/>
  <c r="P26" i="6"/>
  <c r="AC26" i="6" s="1"/>
  <c r="AH26" i="6" s="1"/>
  <c r="AI26" i="6" s="1"/>
  <c r="T28" i="6"/>
  <c r="AG28" i="6" s="1"/>
  <c r="AH28" i="6" s="1"/>
  <c r="AI28" i="6" s="1"/>
  <c r="S28" i="6"/>
  <c r="AF28" i="6" s="1"/>
  <c r="R29" i="6"/>
  <c r="AE29" i="6" s="1"/>
  <c r="Q29" i="6"/>
  <c r="AD29" i="6" s="1"/>
  <c r="P29" i="6"/>
  <c r="AC29" i="6" s="1"/>
  <c r="U11" i="6"/>
  <c r="S11" i="6"/>
  <c r="AF11" i="6" s="1"/>
  <c r="U13" i="6"/>
  <c r="S13" i="6"/>
  <c r="AF13" i="6" s="1"/>
  <c r="U15" i="6"/>
  <c r="S15" i="6"/>
  <c r="AF15" i="6" s="1"/>
  <c r="U17" i="6"/>
  <c r="S17" i="6"/>
  <c r="AF17" i="6" s="1"/>
  <c r="U19" i="6"/>
  <c r="S19" i="6"/>
  <c r="AF19" i="6" s="1"/>
  <c r="U21" i="6"/>
  <c r="S21" i="6"/>
  <c r="AF21" i="6" s="1"/>
  <c r="U23" i="6"/>
  <c r="S23" i="6"/>
  <c r="AF23" i="6" s="1"/>
  <c r="P24" i="6"/>
  <c r="AC24" i="6" s="1"/>
  <c r="T26" i="6"/>
  <c r="AG26" i="6" s="1"/>
  <c r="S26" i="6"/>
  <c r="AF26" i="6" s="1"/>
  <c r="R27" i="6"/>
  <c r="AE27" i="6" s="1"/>
  <c r="AH27" i="6" s="1"/>
  <c r="AI27" i="6" s="1"/>
  <c r="Q27" i="6"/>
  <c r="AD27" i="6" s="1"/>
  <c r="P27" i="6"/>
  <c r="AC27" i="6" s="1"/>
  <c r="P16" i="1"/>
  <c r="AC16" i="1" s="1"/>
  <c r="P12" i="1"/>
  <c r="AC12" i="1" s="1"/>
  <c r="P8" i="1"/>
  <c r="AC8" i="1" s="1"/>
  <c r="U17" i="1"/>
  <c r="U13" i="1"/>
  <c r="U9" i="1"/>
  <c r="S31" i="1"/>
  <c r="AF31" i="1" s="1"/>
  <c r="T27" i="1"/>
  <c r="AG27" i="1" s="1"/>
  <c r="AB31" i="1"/>
  <c r="AB27" i="1"/>
  <c r="S14" i="1"/>
  <c r="AF14" i="1" s="1"/>
  <c r="S10" i="1"/>
  <c r="AF10" i="1" s="1"/>
  <c r="S6" i="1"/>
  <c r="AF6" i="1" s="1"/>
  <c r="AB14" i="1"/>
  <c r="AB10" i="1"/>
  <c r="AB6" i="1"/>
  <c r="P5" i="1"/>
  <c r="AC5" i="1" s="1"/>
  <c r="S18" i="1"/>
  <c r="AF18" i="1" s="1"/>
  <c r="P10" i="1"/>
  <c r="AC10" i="1" s="1"/>
  <c r="S5" i="1"/>
  <c r="AF5" i="1" s="1"/>
  <c r="Q27" i="1"/>
  <c r="AD27" i="1" s="1"/>
  <c r="Q25" i="1"/>
  <c r="AD25" i="1" s="1"/>
  <c r="P28" i="1"/>
  <c r="AC28" i="1" s="1"/>
  <c r="P26" i="1"/>
  <c r="AC26" i="1" s="1"/>
  <c r="P24" i="1"/>
  <c r="AC24" i="1" s="1"/>
  <c r="P22" i="1"/>
  <c r="AC22" i="1" s="1"/>
  <c r="U23" i="1"/>
  <c r="U31" i="1"/>
  <c r="T26" i="1"/>
  <c r="AG26" i="1" s="1"/>
  <c r="T24" i="1"/>
  <c r="AG24" i="1" s="1"/>
  <c r="R23" i="1"/>
  <c r="AE23" i="1" s="1"/>
  <c r="U8" i="1"/>
  <c r="S16" i="1"/>
  <c r="AF16" i="1" s="1"/>
  <c r="U16" i="1"/>
  <c r="T30" i="1"/>
  <c r="AG30" i="1" s="1"/>
  <c r="T22" i="1"/>
  <c r="AG22" i="1" s="1"/>
  <c r="R16" i="1"/>
  <c r="AE16" i="1" s="1"/>
  <c r="Q17" i="1"/>
  <c r="AD17" i="1" s="1"/>
  <c r="Q13" i="1"/>
  <c r="AD13" i="1" s="1"/>
  <c r="Q9" i="1"/>
  <c r="AD9" i="1" s="1"/>
  <c r="Q12" i="1"/>
  <c r="AD12" i="1" s="1"/>
  <c r="Q31" i="1"/>
  <c r="AD31" i="1" s="1"/>
  <c r="Q29" i="1"/>
  <c r="AD29" i="1" s="1"/>
  <c r="T28" i="1"/>
  <c r="AG28" i="1" s="1"/>
  <c r="U27" i="1"/>
  <c r="R25" i="1"/>
  <c r="AE25" i="1" s="1"/>
  <c r="S22" i="1"/>
  <c r="AF22" i="1" s="1"/>
  <c r="Q5" i="1"/>
  <c r="AD5" i="1" s="1"/>
  <c r="R12" i="1"/>
  <c r="S8" i="1"/>
  <c r="AF8" i="1" s="1"/>
  <c r="R27" i="1"/>
  <c r="AE27" i="1" s="1"/>
  <c r="P25" i="1"/>
  <c r="AC25" i="1" s="1"/>
  <c r="R5" i="1"/>
  <c r="T5" i="1"/>
  <c r="AG5" i="1" s="1"/>
  <c r="T29" i="1"/>
  <c r="AG29" i="1" s="1"/>
  <c r="Q23" i="1"/>
  <c r="AD23" i="1" s="1"/>
  <c r="R8" i="1"/>
  <c r="AE8" i="1" s="1"/>
  <c r="R31" i="1"/>
  <c r="AE31" i="1" s="1"/>
  <c r="P30" i="1"/>
  <c r="AC30" i="1" s="1"/>
  <c r="R29" i="1"/>
  <c r="AE29" i="1" s="1"/>
  <c r="P23" i="1"/>
  <c r="AC23" i="1" s="1"/>
  <c r="AH23" i="1" s="1"/>
  <c r="AI23" i="1" s="1"/>
  <c r="AE15" i="1"/>
  <c r="AE7" i="1"/>
  <c r="Q14" i="1"/>
  <c r="AD14" i="1" s="1"/>
  <c r="R14" i="1"/>
  <c r="U19" i="1"/>
  <c r="U11" i="1"/>
  <c r="U7" i="1"/>
  <c r="P13" i="1"/>
  <c r="AC13" i="1" s="1"/>
  <c r="T17" i="1"/>
  <c r="AG17" i="1" s="1"/>
  <c r="T6" i="1"/>
  <c r="AG6" i="1" s="1"/>
  <c r="T19" i="1"/>
  <c r="AG19" i="1" s="1"/>
  <c r="T15" i="1"/>
  <c r="AG15" i="1" s="1"/>
  <c r="T11" i="1"/>
  <c r="AG11" i="1" s="1"/>
  <c r="T7" i="1"/>
  <c r="AG7" i="1" s="1"/>
  <c r="P17" i="1"/>
  <c r="AC17" i="1" s="1"/>
  <c r="P9" i="1"/>
  <c r="AC9" i="1" s="1"/>
  <c r="Q16" i="1"/>
  <c r="AD16" i="1" s="1"/>
  <c r="Q8" i="1"/>
  <c r="AD8" i="1" s="1"/>
  <c r="S12" i="1"/>
  <c r="AF12" i="1" s="1"/>
  <c r="S19" i="1"/>
  <c r="AF19" i="1" s="1"/>
  <c r="T13" i="1"/>
  <c r="AG13" i="1" s="1"/>
  <c r="U5" i="1"/>
  <c r="U12" i="1"/>
  <c r="U29" i="1"/>
  <c r="U25" i="1"/>
  <c r="Q18" i="1"/>
  <c r="AD18" i="1" s="1"/>
  <c r="R18" i="1"/>
  <c r="Q10" i="1"/>
  <c r="AD10" i="1" s="1"/>
  <c r="R10" i="1"/>
  <c r="Q6" i="1"/>
  <c r="AD6" i="1" s="1"/>
  <c r="R6" i="1"/>
  <c r="U15" i="1"/>
  <c r="AE19" i="1"/>
  <c r="AE11" i="1"/>
  <c r="T9" i="1"/>
  <c r="AG9" i="1" s="1"/>
  <c r="P18" i="1"/>
  <c r="AC18" i="1" s="1"/>
  <c r="S13" i="1"/>
  <c r="AF13" i="1" s="1"/>
  <c r="T14" i="1"/>
  <c r="AG14" i="1" s="1"/>
  <c r="P19" i="1"/>
  <c r="AC19" i="1" s="1"/>
  <c r="Q19" i="1"/>
  <c r="AD19" i="1" s="1"/>
  <c r="P15" i="1"/>
  <c r="AC15" i="1" s="1"/>
  <c r="Q15" i="1"/>
  <c r="AD15" i="1" s="1"/>
  <c r="P11" i="1"/>
  <c r="AC11" i="1" s="1"/>
  <c r="Q11" i="1"/>
  <c r="AD11" i="1" s="1"/>
  <c r="P7" i="1"/>
  <c r="AC7" i="1" s="1"/>
  <c r="Q7" i="1"/>
  <c r="AD7" i="1" s="1"/>
  <c r="P14" i="1"/>
  <c r="AC14" i="1" s="1"/>
  <c r="P6" i="1"/>
  <c r="AC6" i="1" s="1"/>
  <c r="S17" i="1"/>
  <c r="AF17" i="1" s="1"/>
  <c r="S9" i="1"/>
  <c r="AF9" i="1" s="1"/>
  <c r="T18" i="1"/>
  <c r="AG18" i="1" s="1"/>
  <c r="T10" i="1"/>
  <c r="AG10" i="1" s="1"/>
  <c r="S21" i="1"/>
  <c r="AF21" i="1" s="1"/>
  <c r="S15" i="1"/>
  <c r="AF15" i="1" s="1"/>
  <c r="S11" i="1"/>
  <c r="AF11" i="1" s="1"/>
  <c r="S7" i="1"/>
  <c r="AF7" i="1" s="1"/>
  <c r="T16" i="1"/>
  <c r="AG16" i="1" s="1"/>
  <c r="T12" i="1"/>
  <c r="AG12" i="1" s="1"/>
  <c r="T8" i="1"/>
  <c r="AG8" i="1" s="1"/>
  <c r="U21" i="1"/>
  <c r="Q30" i="1"/>
  <c r="AD30" i="1" s="1"/>
  <c r="Q28" i="1"/>
  <c r="AD28" i="1" s="1"/>
  <c r="Q26" i="1"/>
  <c r="AD26" i="1" s="1"/>
  <c r="Q24" i="1"/>
  <c r="AD24" i="1" s="1"/>
  <c r="Q22" i="1"/>
  <c r="AD22" i="1" s="1"/>
  <c r="R17" i="1"/>
  <c r="R13" i="1"/>
  <c r="R9" i="1"/>
  <c r="U18" i="1"/>
  <c r="U14" i="1"/>
  <c r="U10" i="1"/>
  <c r="U6" i="1"/>
  <c r="R21" i="1"/>
  <c r="AE21" i="1" s="1"/>
  <c r="S30" i="1"/>
  <c r="AF30" i="1" s="1"/>
  <c r="S28" i="1"/>
  <c r="AF28" i="1" s="1"/>
  <c r="S26" i="1"/>
  <c r="AF26" i="1" s="1"/>
  <c r="S24" i="1"/>
  <c r="AF24" i="1" s="1"/>
  <c r="T31" i="1"/>
  <c r="AG31" i="1" s="1"/>
  <c r="P29" i="1"/>
  <c r="AC29" i="1" s="1"/>
  <c r="R28" i="1"/>
  <c r="AE28" i="1" s="1"/>
  <c r="P27" i="1"/>
  <c r="AC27" i="1" s="1"/>
  <c r="R26" i="1"/>
  <c r="AE26" i="1" s="1"/>
  <c r="T25" i="1"/>
  <c r="AG25" i="1" s="1"/>
  <c r="R24" i="1"/>
  <c r="AE24" i="1" s="1"/>
  <c r="T23" i="1"/>
  <c r="AG23" i="1" s="1"/>
  <c r="R22" i="1"/>
  <c r="AE22" i="1" s="1"/>
  <c r="U30" i="1"/>
  <c r="S29" i="1"/>
  <c r="AF29" i="1" s="1"/>
  <c r="U28" i="1"/>
  <c r="S27" i="1"/>
  <c r="AF27" i="1" s="1"/>
  <c r="U26" i="1"/>
  <c r="S25" i="1"/>
  <c r="AF25" i="1" s="1"/>
  <c r="U24" i="1"/>
  <c r="S23" i="1"/>
  <c r="AF23" i="1" s="1"/>
  <c r="U22" i="1"/>
  <c r="P31" i="1"/>
  <c r="R30" i="1"/>
  <c r="AE30" i="1" s="1"/>
  <c r="T21" i="1"/>
  <c r="AG21" i="1" s="1"/>
  <c r="P21" i="1"/>
  <c r="AC21" i="1" s="1"/>
  <c r="Q21" i="1"/>
  <c r="AD21" i="1" s="1"/>
  <c r="AH16" i="1" l="1"/>
  <c r="AI16" i="1" s="1"/>
  <c r="AH21" i="1"/>
  <c r="AI21" i="1" s="1"/>
  <c r="AH29" i="1"/>
  <c r="AI29" i="1" s="1"/>
  <c r="AH11" i="1"/>
  <c r="AI11" i="1" s="1"/>
  <c r="AH19" i="1"/>
  <c r="AI19" i="1" s="1"/>
  <c r="AH25" i="1"/>
  <c r="AI25" i="1" s="1"/>
  <c r="AH26" i="1"/>
  <c r="AI26" i="1" s="1"/>
  <c r="AH7" i="1"/>
  <c r="AI7" i="1" s="1"/>
  <c r="AH15" i="1"/>
  <c r="AI15" i="1" s="1"/>
  <c r="AH30" i="1"/>
  <c r="AI30" i="1" s="1"/>
  <c r="AH28" i="1"/>
  <c r="AI28" i="1" s="1"/>
  <c r="AH8" i="1"/>
  <c r="AI8" i="1" s="1"/>
  <c r="AH24" i="1"/>
  <c r="AI24" i="1" s="1"/>
  <c r="AH22" i="1"/>
  <c r="AI22" i="1" s="1"/>
  <c r="AH24" i="6"/>
  <c r="AI24" i="6" s="1"/>
  <c r="V5" i="6"/>
  <c r="W5" i="6" s="1"/>
  <c r="V13" i="6"/>
  <c r="W13" i="6" s="1"/>
  <c r="V27" i="6"/>
  <c r="W27" i="6" s="1"/>
  <c r="V26" i="6"/>
  <c r="W26" i="6" s="1"/>
  <c r="V25" i="6"/>
  <c r="W25" i="6" s="1"/>
  <c r="AH16" i="6"/>
  <c r="AI16" i="6" s="1"/>
  <c r="V7" i="6"/>
  <c r="W7" i="6" s="1"/>
  <c r="V20" i="6"/>
  <c r="W20" i="6" s="1"/>
  <c r="V15" i="6"/>
  <c r="W15" i="6" s="1"/>
  <c r="AC15" i="6"/>
  <c r="AH15" i="6" s="1"/>
  <c r="AI15" i="6" s="1"/>
  <c r="V11" i="6"/>
  <c r="W11" i="6" s="1"/>
  <c r="V9" i="6"/>
  <c r="W9" i="6" s="1"/>
  <c r="V30" i="6"/>
  <c r="W30" i="6" s="1"/>
  <c r="AH20" i="6"/>
  <c r="AI20" i="6" s="1"/>
  <c r="V16" i="6"/>
  <c r="W16" i="6" s="1"/>
  <c r="V21" i="6"/>
  <c r="W21" i="6" s="1"/>
  <c r="V29" i="6"/>
  <c r="W29" i="6" s="1"/>
  <c r="V23" i="6"/>
  <c r="W23" i="6" s="1"/>
  <c r="AC23" i="6"/>
  <c r="AH23" i="6" s="1"/>
  <c r="AI23" i="6" s="1"/>
  <c r="V19" i="6"/>
  <c r="W19" i="6" s="1"/>
  <c r="V8" i="6"/>
  <c r="W8" i="6" s="1"/>
  <c r="V6" i="6"/>
  <c r="W6" i="6" s="1"/>
  <c r="V17" i="6"/>
  <c r="W17" i="6" s="1"/>
  <c r="V14" i="6"/>
  <c r="W14" i="6" s="1"/>
  <c r="AH29" i="6"/>
  <c r="AI29" i="6" s="1"/>
  <c r="V24" i="6"/>
  <c r="W24" i="6" s="1"/>
  <c r="V10" i="6"/>
  <c r="W10" i="6" s="1"/>
  <c r="V28" i="6"/>
  <c r="W28" i="6" s="1"/>
  <c r="AH10" i="6"/>
  <c r="AI10" i="6" s="1"/>
  <c r="AH22" i="6"/>
  <c r="AI22" i="6" s="1"/>
  <c r="V22" i="6"/>
  <c r="W22" i="6" s="1"/>
  <c r="V31" i="1"/>
  <c r="W31" i="1" s="1"/>
  <c r="AC31" i="1"/>
  <c r="AH31" i="1" s="1"/>
  <c r="AI31" i="1" s="1"/>
  <c r="AH27" i="1"/>
  <c r="AI27" i="1" s="1"/>
  <c r="V13" i="1"/>
  <c r="W13" i="1" s="1"/>
  <c r="V5" i="1"/>
  <c r="W5" i="1" s="1"/>
  <c r="V25" i="1"/>
  <c r="W25" i="1" s="1"/>
  <c r="V30" i="1"/>
  <c r="W30" i="1" s="1"/>
  <c r="V21" i="1"/>
  <c r="W21" i="1" s="1"/>
  <c r="V29" i="1"/>
  <c r="W29" i="1" s="1"/>
  <c r="V23" i="1"/>
  <c r="W23" i="1" s="1"/>
  <c r="V26" i="1"/>
  <c r="W26" i="1" s="1"/>
  <c r="AE12" i="1"/>
  <c r="AH12" i="1" s="1"/>
  <c r="AI12" i="1" s="1"/>
  <c r="V22" i="1"/>
  <c r="W22" i="1" s="1"/>
  <c r="V24" i="1"/>
  <c r="W24" i="1" s="1"/>
  <c r="AE5" i="1"/>
  <c r="AH5" i="1" s="1"/>
  <c r="AI5" i="1" s="1"/>
  <c r="V28" i="1"/>
  <c r="W28" i="1" s="1"/>
  <c r="V18" i="1"/>
  <c r="W18" i="1" s="1"/>
  <c r="AE9" i="1"/>
  <c r="AH9" i="1" s="1"/>
  <c r="AI9" i="1" s="1"/>
  <c r="V7" i="1"/>
  <c r="W7" i="1" s="1"/>
  <c r="AE6" i="1"/>
  <c r="AH6" i="1" s="1"/>
  <c r="AI6" i="1" s="1"/>
  <c r="AE14" i="1"/>
  <c r="AH14" i="1" s="1"/>
  <c r="AI14" i="1" s="1"/>
  <c r="V27" i="1"/>
  <c r="W27" i="1" s="1"/>
  <c r="AE13" i="1"/>
  <c r="AH13" i="1" s="1"/>
  <c r="AI13" i="1" s="1"/>
  <c r="V8" i="1"/>
  <c r="W8" i="1" s="1"/>
  <c r="V6" i="1"/>
  <c r="W6" i="1" s="1"/>
  <c r="V9" i="1"/>
  <c r="W9" i="1" s="1"/>
  <c r="V14" i="1"/>
  <c r="W14" i="1" s="1"/>
  <c r="AE10" i="1"/>
  <c r="AH10" i="1" s="1"/>
  <c r="AI10" i="1" s="1"/>
  <c r="V12" i="1"/>
  <c r="W12" i="1" s="1"/>
  <c r="V15" i="1"/>
  <c r="W15" i="1" s="1"/>
  <c r="V10" i="1"/>
  <c r="W10" i="1" s="1"/>
  <c r="V19" i="1"/>
  <c r="W19" i="1" s="1"/>
  <c r="AE17" i="1"/>
  <c r="AH17" i="1" s="1"/>
  <c r="AI17" i="1" s="1"/>
  <c r="V16" i="1"/>
  <c r="W16" i="1" s="1"/>
  <c r="AE18" i="1"/>
  <c r="AH18" i="1" s="1"/>
  <c r="AI18" i="1" s="1"/>
  <c r="V17" i="1"/>
  <c r="W17" i="1" s="1"/>
  <c r="V11" i="1"/>
  <c r="W11" i="1" s="1"/>
</calcChain>
</file>

<file path=xl/sharedStrings.xml><?xml version="1.0" encoding="utf-8"?>
<sst xmlns="http://schemas.openxmlformats.org/spreadsheetml/2006/main" count="249" uniqueCount="75">
  <si>
    <t>Blood glucose</t>
    <phoneticPr fontId="1" type="noConversion"/>
  </si>
  <si>
    <t>Yian</t>
  </si>
  <si>
    <t>RSQ</t>
    <phoneticPr fontId="1" type="noConversion"/>
  </si>
  <si>
    <t>Tester A</t>
  </si>
  <si>
    <t>Tester B</t>
  </si>
  <si>
    <t>Tester C</t>
  </si>
  <si>
    <t>Tester F</t>
  </si>
  <si>
    <t>DC</t>
    <phoneticPr fontId="1" type="noConversion"/>
  </si>
  <si>
    <t>AC</t>
    <phoneticPr fontId="1" type="noConversion"/>
  </si>
  <si>
    <t>ΔOD</t>
    <phoneticPr fontId="1" type="noConversion"/>
  </si>
  <si>
    <t>Tester G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</si>
  <si>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</si>
  <si>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</si>
  <si>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</si>
  <si>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</si>
  <si>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X3</t>
    <phoneticPr fontId="1" type="noConversion"/>
  </si>
  <si>
    <t>Y3</t>
    <phoneticPr fontId="1" type="noConversion"/>
  </si>
  <si>
    <t>X4</t>
    <phoneticPr fontId="1" type="noConversion"/>
  </si>
  <si>
    <t>Y4</t>
    <phoneticPr fontId="1" type="noConversion"/>
  </si>
  <si>
    <t>Y1</t>
    <phoneticPr fontId="1" type="noConversion"/>
  </si>
  <si>
    <t>Y1/Y2</t>
    <phoneticPr fontId="1" type="noConversion"/>
  </si>
  <si>
    <t>Y1/Y3</t>
    <phoneticPr fontId="1" type="noConversion"/>
  </si>
  <si>
    <t>Y1/Y4</t>
    <phoneticPr fontId="1" type="noConversion"/>
  </si>
  <si>
    <t>Y2/Y3</t>
    <phoneticPr fontId="1" type="noConversion"/>
  </si>
  <si>
    <t>Y2/Y4</t>
    <phoneticPr fontId="1" type="noConversion"/>
  </si>
  <si>
    <t>Glu</t>
    <phoneticPr fontId="1" type="noConversion"/>
  </si>
  <si>
    <t>Y3/Y4</t>
    <phoneticPr fontId="1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</si>
  <si>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</si>
  <si>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</si>
  <si>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</si>
  <si>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</si>
  <si>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</si>
  <si>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</si>
  <si>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</si>
  <si>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</si>
  <si>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</si>
  <si>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</si>
  <si>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</si>
  <si>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</si>
  <si>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</si>
  <si>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</si>
  <si>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</si>
  <si>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</si>
  <si>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</si>
  <si>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</si>
  <si>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</si>
  <si>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</si>
  <si>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</si>
  <si>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</si>
  <si>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</si>
  <si>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</si>
  <si>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 變數 1</t>
  </si>
  <si>
    <t>X 變數 2</t>
  </si>
  <si>
    <t>X 變數 3</t>
  </si>
  <si>
    <t>X 變數 4</t>
  </si>
  <si>
    <t>X 變數 5</t>
  </si>
  <si>
    <t>X 變數 6</t>
  </si>
  <si>
    <t>X 變數 7</t>
  </si>
  <si>
    <t>X 變數 8</t>
  </si>
  <si>
    <t>X 變數 9</t>
  </si>
  <si>
    <t>X 變數 10</t>
  </si>
  <si>
    <t>Glu-y</t>
    <phoneticPr fontId="1" type="noConversion"/>
  </si>
  <si>
    <t>Bias</t>
    <phoneticPr fontId="1" type="noConversion"/>
  </si>
  <si>
    <t>Ryan</t>
  </si>
  <si>
    <t>RW</t>
  </si>
  <si>
    <t>Gary</t>
  </si>
  <si>
    <t>Silver</t>
  </si>
  <si>
    <t>Yates</t>
  </si>
  <si>
    <t>Helen</t>
  </si>
  <si>
    <t>Redick</t>
  </si>
  <si>
    <t>X</t>
    <phoneticPr fontId="1" type="noConversion"/>
  </si>
  <si>
    <t>X</t>
    <phoneticPr fontId="1" type="noConversion"/>
  </si>
  <si>
    <t>v</t>
    <phoneticPr fontId="1" type="noConversion"/>
  </si>
  <si>
    <t>v</t>
    <phoneticPr fontId="1" type="noConversion"/>
  </si>
  <si>
    <t>Bias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</si>
</sst>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%"/>
  </numFmts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新細明體"/>
      <family val="1"/>
      <charset val="136"/>
    </font>
    <font>
      <sz val="10"/>
      <color rgb="FF000000"/>
      <name val="Microsoft JhengHei UI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2" fillId="4" borderId="0" xfId="0" applyFont="1" applyFill="1"/>
    <xf numFmtId="177" fontId="2" fillId="0" borderId="0" xfId="1" applyNumberFormat="1" applyFont="1" applyAlignment="1"/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0" fontId="0" fillId="0" borderId="4" xfId="0" applyBorder="1" applyAlignment="1">
      <alignment horizontal="center"/>
    </xf>
    <xf numFmtId="0" fontId="2" fillId="0" borderId="4" xfId="0" applyFont="1" applyBorder="1"/>
    <xf numFmtId="0" fontId="0" fillId="4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4" borderId="7" xfId="0" applyFont="1" applyFill="1" applyBorder="1"/>
    <xf numFmtId="177" fontId="2" fillId="0" borderId="8" xfId="1" applyNumberFormat="1" applyFont="1" applyBorder="1" applyAlignment="1"/>
    <xf numFmtId="0" fontId="2" fillId="4" borderId="9" xfId="0" applyFont="1" applyFill="1" applyBorder="1"/>
    <xf numFmtId="177" fontId="2" fillId="0" borderId="10" xfId="1" applyNumberFormat="1" applyFont="1" applyBorder="1" applyAlignme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3" borderId="4" xfId="0" applyFill="1" applyBorder="1" applyAlignment="1">
      <alignment horizontal="center"/>
    </xf>
    <xf numFmtId="0" fontId="0" fillId="0" borderId="5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0" xfId="0" applyBorder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10" workbookViewId="0">
      <selection activeCell="L22" sqref="L22"/>
    </sheetView>
  </sheetViews>
  <sheetFormatPr defaultRowHeight="15.75" x14ac:dyDescent="0.25"/>
  <cols>
    <col min="10" max="10" width="7.140625" bestFit="1" customWidth="1"/>
  </cols>
  <sheetData>
    <row r="1" spans="1:9" x14ac:dyDescent="0.25">
      <c r="A1" t="s">
        <v>27</v>
      </c>
    </row>
    <row r="2" spans="1:9" ht="16.5" thickBot="1" x14ac:dyDescent="0.3"/>
    <row r="3" spans="1:9" x14ac:dyDescent="0.25">
      <c r="A3" s="13" t="s">
        <v>28</v>
      </c>
      <c r="B3" s="13"/>
    </row>
    <row r="4" spans="1:9" x14ac:dyDescent="0.25">
      <c r="A4" s="10" t="s">
        <v>29</v>
      </c>
      <c r="B4" s="10">
        <v>0.97360841097536666</v>
      </c>
    </row>
    <row r="5" spans="1:9" x14ac:dyDescent="0.25">
      <c r="A5" s="10" t="s">
        <v>30</v>
      </c>
      <c r="B5" s="10">
        <v>0.94791333792197852</v>
      </c>
    </row>
    <row r="6" spans="1:9" x14ac:dyDescent="0.25">
      <c r="A6" s="10" t="s">
        <v>31</v>
      </c>
      <c r="B6" s="10">
        <v>0.81769668272692497</v>
      </c>
    </row>
    <row r="7" spans="1:9" x14ac:dyDescent="0.25">
      <c r="A7" s="10" t="s">
        <v>32</v>
      </c>
      <c r="B7" s="10">
        <v>31.680916376713213</v>
      </c>
    </row>
    <row r="8" spans="1:9" ht="16.5" thickBot="1" x14ac:dyDescent="0.3">
      <c r="A8" s="11" t="s">
        <v>33</v>
      </c>
      <c r="B8" s="11">
        <v>15</v>
      </c>
    </row>
    <row r="10" spans="1:9" ht="16.5" thickBot="1" x14ac:dyDescent="0.3">
      <c r="A10" t="s">
        <v>34</v>
      </c>
    </row>
    <row r="11" spans="1:9" x14ac:dyDescent="0.25">
      <c r="A11" s="12"/>
      <c r="B11" s="12" t="s">
        <v>39</v>
      </c>
      <c r="C11" s="12" t="s">
        <v>40</v>
      </c>
      <c r="D11" s="12" t="s">
        <v>41</v>
      </c>
      <c r="E11" s="12" t="s">
        <v>42</v>
      </c>
      <c r="F11" s="12" t="s">
        <v>43</v>
      </c>
    </row>
    <row r="12" spans="1:9" x14ac:dyDescent="0.25">
      <c r="A12" s="10" t="s">
        <v>35</v>
      </c>
      <c r="B12" s="10">
        <v>10</v>
      </c>
      <c r="C12" s="10">
        <v>73063.011483460141</v>
      </c>
      <c r="D12" s="10">
        <v>7306.3011483460141</v>
      </c>
      <c r="E12" s="10">
        <v>7.279509187991998</v>
      </c>
      <c r="F12" s="10">
        <v>3.5364938731099124E-2</v>
      </c>
    </row>
    <row r="13" spans="1:9" x14ac:dyDescent="0.25">
      <c r="A13" s="10" t="s">
        <v>36</v>
      </c>
      <c r="B13" s="10">
        <v>4</v>
      </c>
      <c r="C13" s="10">
        <v>4014.7218498731818</v>
      </c>
      <c r="D13" s="10">
        <v>1003.6804624682954</v>
      </c>
      <c r="E13" s="10"/>
      <c r="F13" s="10"/>
    </row>
    <row r="14" spans="1:9" ht="16.5" thickBot="1" x14ac:dyDescent="0.3">
      <c r="A14" s="11" t="s">
        <v>37</v>
      </c>
      <c r="B14" s="11">
        <v>14</v>
      </c>
      <c r="C14" s="11">
        <v>77077.733333333323</v>
      </c>
      <c r="D14" s="11"/>
      <c r="E14" s="11"/>
      <c r="F14" s="11"/>
    </row>
    <row r="15" spans="1:9" ht="16.5" thickBot="1" x14ac:dyDescent="0.3"/>
    <row r="16" spans="1:9" x14ac:dyDescent="0.25">
      <c r="A16" s="12"/>
      <c r="B16" s="12" t="s">
        <v>44</v>
      </c>
      <c r="C16" s="12" t="s">
        <v>32</v>
      </c>
      <c r="D16" s="12" t="s">
        <v>45</v>
      </c>
      <c r="E16" s="12" t="s">
        <v>46</v>
      </c>
      <c r="F16" s="12" t="s">
        <v>47</v>
      </c>
      <c r="G16" s="12" t="s">
        <v>48</v>
      </c>
      <c r="H16" s="12" t="s">
        <v>49</v>
      </c>
      <c r="I16" s="12" t="s">
        <v>50</v>
      </c>
    </row>
    <row r="17" spans="1:11" x14ac:dyDescent="0.25">
      <c r="A17" s="10" t="s">
        <v>38</v>
      </c>
      <c r="B17" s="10">
        <v>-927.78388753978402</v>
      </c>
      <c r="C17" s="10">
        <v>384.52483027123259</v>
      </c>
      <c r="D17" s="10">
        <v>-2.4128061818149749</v>
      </c>
      <c r="E17" s="10">
        <v>7.3331636103696696E-2</v>
      </c>
      <c r="F17" s="10">
        <v>-1995.3959703733601</v>
      </c>
      <c r="G17" s="10">
        <v>139.82819529379208</v>
      </c>
      <c r="H17" s="10">
        <v>-1995.3959703733601</v>
      </c>
      <c r="I17" s="10">
        <v>139.82819529379208</v>
      </c>
    </row>
    <row r="18" spans="1:11" x14ac:dyDescent="0.25">
      <c r="A18" s="10" t="s">
        <v>51</v>
      </c>
      <c r="B18" s="10">
        <v>2274.7325794692251</v>
      </c>
      <c r="C18" s="10">
        <v>8139.8377457701808</v>
      </c>
      <c r="D18" s="10">
        <v>0.27945674723691838</v>
      </c>
      <c r="E18" s="10">
        <v>0.79374903892372628</v>
      </c>
      <c r="F18" s="10">
        <v>-20325.080086878632</v>
      </c>
      <c r="G18" s="10">
        <v>24874.545245817084</v>
      </c>
      <c r="H18" s="10">
        <v>-20325.080086878632</v>
      </c>
      <c r="I18" s="10">
        <v>24874.545245817084</v>
      </c>
      <c r="J18" s="17" t="s">
        <v>19</v>
      </c>
      <c r="K18" t="s">
        <v>70</v>
      </c>
    </row>
    <row r="19" spans="1:11" x14ac:dyDescent="0.25">
      <c r="A19" s="10" t="s">
        <v>52</v>
      </c>
      <c r="B19" s="10">
        <v>25130.698803759868</v>
      </c>
      <c r="C19" s="10">
        <v>6454.5113078001668</v>
      </c>
      <c r="D19" s="10">
        <v>3.8935091450517478</v>
      </c>
      <c r="E19" s="10">
        <v>1.763810198328853E-2</v>
      </c>
      <c r="F19" s="10">
        <v>7210.1024767742856</v>
      </c>
      <c r="G19" s="10">
        <v>43051.29513074545</v>
      </c>
      <c r="H19" s="10">
        <v>7210.1024767742856</v>
      </c>
      <c r="I19" s="10">
        <v>43051.29513074545</v>
      </c>
      <c r="J19" s="17" t="s">
        <v>14</v>
      </c>
    </row>
    <row r="20" spans="1:11" x14ac:dyDescent="0.25">
      <c r="A20" s="10" t="s">
        <v>53</v>
      </c>
      <c r="B20" s="10">
        <v>17128.63413599032</v>
      </c>
      <c r="C20" s="10">
        <v>14790.141437379401</v>
      </c>
      <c r="D20" s="10">
        <v>1.1581115845654324</v>
      </c>
      <c r="E20" s="10">
        <v>0.31125605824992203</v>
      </c>
      <c r="F20" s="10">
        <v>-23935.381663004777</v>
      </c>
      <c r="G20" s="10">
        <v>58192.649934985413</v>
      </c>
      <c r="H20" s="10">
        <v>-23935.381663004777</v>
      </c>
      <c r="I20" s="10">
        <v>58192.649934985413</v>
      </c>
      <c r="J20" s="17" t="s">
        <v>16</v>
      </c>
      <c r="K20" t="s">
        <v>71</v>
      </c>
    </row>
    <row r="21" spans="1:11" x14ac:dyDescent="0.25">
      <c r="A21" s="10" t="s">
        <v>54</v>
      </c>
      <c r="B21" s="10">
        <v>-43279.165055743826</v>
      </c>
      <c r="C21" s="10">
        <v>15828.248973667065</v>
      </c>
      <c r="D21" s="10">
        <v>-2.7342989820128523</v>
      </c>
      <c r="E21" s="10">
        <v>5.221113676192457E-2</v>
      </c>
      <c r="F21" s="10">
        <v>-87225.429442533743</v>
      </c>
      <c r="G21" s="10">
        <v>667.09933104609081</v>
      </c>
      <c r="H21" s="10">
        <v>-87225.429442533743</v>
      </c>
      <c r="I21" s="10">
        <v>667.09933104609081</v>
      </c>
      <c r="J21" s="17" t="s">
        <v>18</v>
      </c>
      <c r="K21" t="s">
        <v>71</v>
      </c>
    </row>
    <row r="22" spans="1:11" x14ac:dyDescent="0.25">
      <c r="A22" s="10" t="s">
        <v>55</v>
      </c>
      <c r="B22" s="10">
        <v>1203.7897080063055</v>
      </c>
      <c r="C22" s="10">
        <v>242.29154871539961</v>
      </c>
      <c r="D22" s="10">
        <v>4.9683520303892248</v>
      </c>
      <c r="E22" s="10">
        <v>7.6604574266665951E-3</v>
      </c>
      <c r="F22" s="10">
        <v>531.08052354464155</v>
      </c>
      <c r="G22" s="10">
        <v>1876.4988924679697</v>
      </c>
      <c r="H22" s="10">
        <v>531.08052354464155</v>
      </c>
      <c r="I22" s="10">
        <v>1876.4988924679697</v>
      </c>
      <c r="J22" s="17" t="s">
        <v>20</v>
      </c>
    </row>
    <row r="23" spans="1:11" x14ac:dyDescent="0.25">
      <c r="A23" s="10" t="s">
        <v>56</v>
      </c>
      <c r="B23" s="10">
        <v>282.72430425980076</v>
      </c>
      <c r="C23" s="10">
        <v>55.884832054979441</v>
      </c>
      <c r="D23" s="10">
        <v>5.059052588395665</v>
      </c>
      <c r="E23" s="10">
        <v>7.1853082472725276E-3</v>
      </c>
      <c r="F23" s="10">
        <v>127.56313584595236</v>
      </c>
      <c r="G23" s="10">
        <v>437.88547267364913</v>
      </c>
      <c r="H23" s="10">
        <v>127.56313584595236</v>
      </c>
      <c r="I23" s="10">
        <v>437.88547267364913</v>
      </c>
      <c r="J23" s="17" t="s">
        <v>21</v>
      </c>
    </row>
    <row r="24" spans="1:11" x14ac:dyDescent="0.25">
      <c r="A24" s="10" t="s">
        <v>57</v>
      </c>
      <c r="B24" s="10">
        <v>-831.76821771986465</v>
      </c>
      <c r="C24" s="10">
        <v>159.92986053968227</v>
      </c>
      <c r="D24" s="10">
        <v>-5.2008312576092308</v>
      </c>
      <c r="E24" s="10">
        <v>6.5124306957532099E-3</v>
      </c>
      <c r="F24" s="10">
        <v>-1275.8046961902312</v>
      </c>
      <c r="G24" s="10">
        <v>-387.7317392494981</v>
      </c>
      <c r="H24" s="10">
        <v>-1275.8046961902312</v>
      </c>
      <c r="I24" s="10">
        <v>-387.7317392494981</v>
      </c>
      <c r="J24" s="17" t="s">
        <v>22</v>
      </c>
    </row>
    <row r="25" spans="1:11" x14ac:dyDescent="0.25">
      <c r="A25" s="10" t="s">
        <v>58</v>
      </c>
      <c r="B25" s="10">
        <v>-277.228549742935</v>
      </c>
      <c r="C25" s="10">
        <v>49.541257226328597</v>
      </c>
      <c r="D25" s="10">
        <v>-5.5959126849853638</v>
      </c>
      <c r="E25" s="10">
        <v>5.005358321509442E-3</v>
      </c>
      <c r="F25" s="10">
        <v>-414.77713087431982</v>
      </c>
      <c r="G25" s="10">
        <v>-139.67996861155015</v>
      </c>
      <c r="H25" s="10">
        <v>-414.77713087431982</v>
      </c>
      <c r="I25" s="10">
        <v>-139.67996861155015</v>
      </c>
      <c r="J25" s="17" t="s">
        <v>23</v>
      </c>
    </row>
    <row r="26" spans="1:11" x14ac:dyDescent="0.25">
      <c r="A26" s="10" t="s">
        <v>59</v>
      </c>
      <c r="B26" s="10">
        <v>743.31361317704966</v>
      </c>
      <c r="C26" s="10">
        <v>149.73042242533779</v>
      </c>
      <c r="D26" s="10">
        <v>4.9643459300844404</v>
      </c>
      <c r="E26" s="10">
        <v>7.6823132796177218E-3</v>
      </c>
      <c r="F26" s="10">
        <v>327.59531473502261</v>
      </c>
      <c r="G26" s="10">
        <v>1159.0319116190767</v>
      </c>
      <c r="H26" s="10">
        <v>327.59531473502261</v>
      </c>
      <c r="I26" s="10">
        <v>1159.0319116190767</v>
      </c>
      <c r="J26" s="17" t="s">
        <v>24</v>
      </c>
    </row>
    <row r="27" spans="1:11" ht="16.5" thickBot="1" x14ac:dyDescent="0.3">
      <c r="A27" s="11" t="s">
        <v>60</v>
      </c>
      <c r="B27" s="11">
        <v>-293.05043886800684</v>
      </c>
      <c r="C27" s="11">
        <v>136.88237202801145</v>
      </c>
      <c r="D27" s="11">
        <v>-2.1408924650139562</v>
      </c>
      <c r="E27" s="11">
        <v>9.8988528659576483E-2</v>
      </c>
      <c r="F27" s="11">
        <v>-673.09683067304263</v>
      </c>
      <c r="G27" s="11">
        <v>86.995952937028903</v>
      </c>
      <c r="H27" s="11">
        <v>-673.09683067304263</v>
      </c>
      <c r="I27" s="11">
        <v>86.995952937028903</v>
      </c>
      <c r="J27" s="19" t="s">
        <v>26</v>
      </c>
      <c r="K27" t="s">
        <v>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7" workbookViewId="0">
      <selection activeCell="A16" sqref="A16:B23"/>
    </sheetView>
  </sheetViews>
  <sheetFormatPr defaultRowHeight="15.75" x14ac:dyDescent="0.25"/>
  <sheetData>
    <row r="1" spans="1:9" x14ac:dyDescent="0.25">
      <c r="A1" t="s">
        <v>27</v>
      </c>
    </row>
    <row r="2" spans="1:9" ht="16.5" thickBot="1" x14ac:dyDescent="0.3"/>
    <row r="3" spans="1:9" x14ac:dyDescent="0.25">
      <c r="A3" s="13" t="s">
        <v>28</v>
      </c>
      <c r="B3" s="13"/>
    </row>
    <row r="4" spans="1:9" x14ac:dyDescent="0.25">
      <c r="A4" s="10" t="s">
        <v>29</v>
      </c>
      <c r="B4" s="10">
        <v>0.83359244496564222</v>
      </c>
    </row>
    <row r="5" spans="1:9" x14ac:dyDescent="0.25">
      <c r="A5" s="10" t="s">
        <v>30</v>
      </c>
      <c r="B5" s="10">
        <v>0.69487636430379729</v>
      </c>
    </row>
    <row r="6" spans="1:9" x14ac:dyDescent="0.25">
      <c r="A6" s="10" t="s">
        <v>31</v>
      </c>
      <c r="B6" s="10">
        <v>0.46603363753164517</v>
      </c>
    </row>
    <row r="7" spans="1:9" x14ac:dyDescent="0.25">
      <c r="A7" s="10" t="s">
        <v>32</v>
      </c>
      <c r="B7" s="10">
        <v>54.219736058340715</v>
      </c>
    </row>
    <row r="8" spans="1:9" ht="16.5" thickBot="1" x14ac:dyDescent="0.3">
      <c r="A8" s="11" t="s">
        <v>33</v>
      </c>
      <c r="B8" s="11">
        <v>15</v>
      </c>
    </row>
    <row r="10" spans="1:9" ht="16.5" thickBot="1" x14ac:dyDescent="0.3">
      <c r="A10" t="s">
        <v>34</v>
      </c>
    </row>
    <row r="11" spans="1:9" x14ac:dyDescent="0.25">
      <c r="A11" s="12"/>
      <c r="B11" s="12" t="s">
        <v>39</v>
      </c>
      <c r="C11" s="12" t="s">
        <v>40</v>
      </c>
      <c r="D11" s="12" t="s">
        <v>41</v>
      </c>
      <c r="E11" s="12" t="s">
        <v>42</v>
      </c>
      <c r="F11" s="12" t="s">
        <v>43</v>
      </c>
    </row>
    <row r="12" spans="1:9" x14ac:dyDescent="0.25">
      <c r="A12" s="10" t="s">
        <v>35</v>
      </c>
      <c r="B12" s="10">
        <v>6</v>
      </c>
      <c r="C12" s="10">
        <v>53559.495107444265</v>
      </c>
      <c r="D12" s="10">
        <v>8926.5825179073781</v>
      </c>
      <c r="E12" s="10">
        <v>3.0364800057449628</v>
      </c>
      <c r="F12" s="10">
        <v>7.461180234015119E-2</v>
      </c>
    </row>
    <row r="13" spans="1:9" x14ac:dyDescent="0.25">
      <c r="A13" s="10" t="s">
        <v>36</v>
      </c>
      <c r="B13" s="10">
        <v>8</v>
      </c>
      <c r="C13" s="10">
        <v>23518.238225889061</v>
      </c>
      <c r="D13" s="10">
        <v>2939.7797782361326</v>
      </c>
      <c r="E13" s="10"/>
      <c r="F13" s="10"/>
    </row>
    <row r="14" spans="1:9" ht="16.5" thickBot="1" x14ac:dyDescent="0.3">
      <c r="A14" s="11" t="s">
        <v>37</v>
      </c>
      <c r="B14" s="11">
        <v>14</v>
      </c>
      <c r="C14" s="11">
        <v>77077.733333333323</v>
      </c>
      <c r="D14" s="11"/>
      <c r="E14" s="11"/>
      <c r="F14" s="11"/>
    </row>
    <row r="15" spans="1:9" ht="16.5" thickBot="1" x14ac:dyDescent="0.3"/>
    <row r="16" spans="1:9" x14ac:dyDescent="0.25">
      <c r="A16" s="12"/>
      <c r="B16" s="12" t="s">
        <v>44</v>
      </c>
      <c r="C16" s="12" t="s">
        <v>32</v>
      </c>
      <c r="D16" s="12" t="s">
        <v>45</v>
      </c>
      <c r="E16" s="12" t="s">
        <v>46</v>
      </c>
      <c r="F16" s="12" t="s">
        <v>47</v>
      </c>
      <c r="G16" s="12" t="s">
        <v>48</v>
      </c>
      <c r="H16" s="12" t="s">
        <v>49</v>
      </c>
      <c r="I16" s="12" t="s">
        <v>50</v>
      </c>
    </row>
    <row r="17" spans="1:9" x14ac:dyDescent="0.25">
      <c r="A17" s="10" t="s">
        <v>38</v>
      </c>
      <c r="B17" s="10">
        <v>-1368.9458992905274</v>
      </c>
      <c r="C17" s="10">
        <v>541.78977105663557</v>
      </c>
      <c r="D17" s="10">
        <v>-2.5267104925600852</v>
      </c>
      <c r="E17" s="10">
        <v>3.5436494363213604E-2</v>
      </c>
      <c r="F17" s="10">
        <v>-2618.3153517584478</v>
      </c>
      <c r="G17" s="10">
        <v>-119.57644682260684</v>
      </c>
      <c r="H17" s="10">
        <v>-2618.3153517584478</v>
      </c>
      <c r="I17" s="10">
        <v>-119.57644682260684</v>
      </c>
    </row>
    <row r="18" spans="1:9" x14ac:dyDescent="0.25">
      <c r="A18" s="10" t="s">
        <v>51</v>
      </c>
      <c r="B18" s="10">
        <v>16790.851987916925</v>
      </c>
      <c r="C18" s="10">
        <v>5976.6958245644528</v>
      </c>
      <c r="D18" s="10">
        <v>2.8093870728548489</v>
      </c>
      <c r="E18" s="10">
        <v>2.2864644349113547E-2</v>
      </c>
      <c r="F18" s="10">
        <v>3008.5667016138177</v>
      </c>
      <c r="G18" s="10">
        <v>30573.137274220033</v>
      </c>
      <c r="H18" s="10">
        <v>3008.5667016138177</v>
      </c>
      <c r="I18" s="10">
        <v>30573.137274220033</v>
      </c>
    </row>
    <row r="19" spans="1:9" x14ac:dyDescent="0.25">
      <c r="A19" s="10" t="s">
        <v>52</v>
      </c>
      <c r="B19" s="10">
        <v>1145.8422801562051</v>
      </c>
      <c r="C19" s="10">
        <v>382.06534540112915</v>
      </c>
      <c r="D19" s="10">
        <v>2.9990740954356618</v>
      </c>
      <c r="E19" s="10">
        <v>1.7095789915105214E-2</v>
      </c>
      <c r="F19" s="10">
        <v>264.79801374299291</v>
      </c>
      <c r="G19" s="10">
        <v>2026.8865465694173</v>
      </c>
      <c r="H19" s="10">
        <v>264.79801374299291</v>
      </c>
      <c r="I19" s="10">
        <v>2026.8865465694173</v>
      </c>
    </row>
    <row r="20" spans="1:9" x14ac:dyDescent="0.25">
      <c r="A20" s="10" t="s">
        <v>53</v>
      </c>
      <c r="B20" s="10">
        <v>301.14490941607716</v>
      </c>
      <c r="C20" s="10">
        <v>82.239176633470464</v>
      </c>
      <c r="D20" s="10">
        <v>3.6618181473075984</v>
      </c>
      <c r="E20" s="10">
        <v>6.3844293687893971E-3</v>
      </c>
      <c r="F20" s="10">
        <v>111.50102802350835</v>
      </c>
      <c r="G20" s="10">
        <v>490.78879080864596</v>
      </c>
      <c r="H20" s="10">
        <v>111.50102802350835</v>
      </c>
      <c r="I20" s="10">
        <v>490.78879080864596</v>
      </c>
    </row>
    <row r="21" spans="1:9" x14ac:dyDescent="0.25">
      <c r="A21" s="10" t="s">
        <v>54</v>
      </c>
      <c r="B21" s="10">
        <v>-817.17252274099701</v>
      </c>
      <c r="C21" s="10">
        <v>253.29593963255809</v>
      </c>
      <c r="D21" s="10">
        <v>-3.226157213283491</v>
      </c>
      <c r="E21" s="10">
        <v>1.2126666066645808E-2</v>
      </c>
      <c r="F21" s="10">
        <v>-1401.2740069641011</v>
      </c>
      <c r="G21" s="10">
        <v>-233.07103851789293</v>
      </c>
      <c r="H21" s="10">
        <v>-1401.2740069641011</v>
      </c>
      <c r="I21" s="10">
        <v>-233.07103851789293</v>
      </c>
    </row>
    <row r="22" spans="1:9" x14ac:dyDescent="0.25">
      <c r="A22" s="10" t="s">
        <v>55</v>
      </c>
      <c r="B22" s="10">
        <v>-270.65871429861301</v>
      </c>
      <c r="C22" s="10">
        <v>74.569737568145115</v>
      </c>
      <c r="D22" s="10">
        <v>-3.6296052946582136</v>
      </c>
      <c r="E22" s="10">
        <v>6.6888554471630562E-3</v>
      </c>
      <c r="F22" s="10">
        <v>-442.61683749184522</v>
      </c>
      <c r="G22" s="10">
        <v>-98.700591105380823</v>
      </c>
      <c r="H22" s="10">
        <v>-442.61683749184522</v>
      </c>
      <c r="I22" s="10">
        <v>-98.700591105380823</v>
      </c>
    </row>
    <row r="23" spans="1:9" ht="16.5" thickBot="1" x14ac:dyDescent="0.3">
      <c r="A23" s="11" t="s">
        <v>56</v>
      </c>
      <c r="B23" s="11">
        <v>782.08689996039175</v>
      </c>
      <c r="C23" s="11">
        <v>250.92427720935919</v>
      </c>
      <c r="D23" s="11">
        <v>3.1168243609519535</v>
      </c>
      <c r="E23" s="11">
        <v>1.4297164762940196E-2</v>
      </c>
      <c r="F23" s="11">
        <v>203.45447909249265</v>
      </c>
      <c r="G23" s="11">
        <v>1360.7193208282908</v>
      </c>
      <c r="H23" s="11">
        <v>203.45447909249265</v>
      </c>
      <c r="I23" s="11">
        <v>1360.7193208282908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6"/>
  <sheetViews>
    <sheetView tabSelected="1" topLeftCell="A16" zoomScale="115" zoomScaleNormal="115" workbookViewId="0">
      <selection activeCell="A20" sqref="A20:XFD20"/>
    </sheetView>
  </sheetViews>
  <sheetFormatPr defaultRowHeight="15.75" x14ac:dyDescent="0.25"/>
  <cols>
    <col min="2" max="2" width="4.7109375" customWidth="1"/>
    <col min="3" max="3" width="9" customWidth="1"/>
    <col min="4" max="4" width="13" bestFit="1" customWidth="1"/>
    <col min="11" max="11" width="6.28515625" bestFit="1" customWidth="1"/>
    <col min="23" max="23" width="10.42578125" customWidth="1"/>
    <col min="25" max="25" width="9.140625" customWidth="1"/>
    <col min="26" max="26" width="1.140625" style="32" customWidth="1"/>
    <col min="27" max="27" width="7.42578125" customWidth="1"/>
    <col min="28" max="28" width="7.28515625" customWidth="1"/>
    <col min="29" max="31" width="7.140625" bestFit="1" customWidth="1"/>
    <col min="32" max="32" width="9.28515625" customWidth="1"/>
    <col min="35" max="35" width="9.85546875" bestFit="1" customWidth="1"/>
  </cols>
  <sheetData>
    <row r="2" spans="1:37" x14ac:dyDescent="0.25">
      <c r="C2" s="8">
        <v>940</v>
      </c>
      <c r="D2" s="8"/>
      <c r="E2" s="8">
        <v>970</v>
      </c>
      <c r="F2" s="8"/>
      <c r="G2" s="8">
        <v>1200</v>
      </c>
      <c r="H2" s="8"/>
      <c r="I2" s="8">
        <v>1300</v>
      </c>
      <c r="J2" s="8"/>
    </row>
    <row r="3" spans="1:37" ht="16.5" thickBot="1" x14ac:dyDescent="0.3">
      <c r="A3" s="7" t="s">
        <v>9</v>
      </c>
      <c r="B3" t="s">
        <v>0</v>
      </c>
      <c r="C3" s="5" t="s">
        <v>7</v>
      </c>
      <c r="D3" s="5" t="s">
        <v>8</v>
      </c>
      <c r="E3" s="5" t="s">
        <v>7</v>
      </c>
      <c r="F3" s="5" t="s">
        <v>8</v>
      </c>
      <c r="G3" s="5" t="s">
        <v>7</v>
      </c>
      <c r="H3" s="5" t="s">
        <v>8</v>
      </c>
      <c r="I3" s="5" t="s">
        <v>7</v>
      </c>
      <c r="J3" s="5" t="s">
        <v>8</v>
      </c>
      <c r="L3" s="6" t="s">
        <v>72</v>
      </c>
      <c r="N3" s="6" t="s">
        <v>73</v>
      </c>
      <c r="O3" t="s">
        <v>73</v>
      </c>
      <c r="U3" t="s">
        <v>73</v>
      </c>
    </row>
    <row r="4" spans="1:37" x14ac:dyDescent="0.25">
      <c r="A4" s="7"/>
      <c r="C4" s="9" t="s">
        <v>11</v>
      </c>
      <c r="D4" s="9" t="s">
        <v>12</v>
      </c>
      <c r="E4" s="9" t="s">
        <v>13</v>
      </c>
      <c r="F4" s="9" t="s">
        <v>14</v>
      </c>
      <c r="G4" s="9" t="s">
        <v>15</v>
      </c>
      <c r="H4" s="9" t="s">
        <v>16</v>
      </c>
      <c r="I4" s="9" t="s">
        <v>17</v>
      </c>
      <c r="J4" s="9" t="s">
        <v>18</v>
      </c>
      <c r="K4" s="16" t="s">
        <v>25</v>
      </c>
      <c r="L4" s="17" t="s">
        <v>19</v>
      </c>
      <c r="M4" s="17" t="s">
        <v>14</v>
      </c>
      <c r="N4" s="17" t="s">
        <v>16</v>
      </c>
      <c r="O4" s="17" t="s">
        <v>18</v>
      </c>
      <c r="P4" s="17" t="s">
        <v>20</v>
      </c>
      <c r="Q4" s="17" t="s">
        <v>21</v>
      </c>
      <c r="R4" s="17" t="s">
        <v>22</v>
      </c>
      <c r="S4" s="17" t="s">
        <v>23</v>
      </c>
      <c r="T4" s="17" t="s">
        <v>24</v>
      </c>
      <c r="U4" s="19" t="s">
        <v>26</v>
      </c>
      <c r="V4" s="21" t="s">
        <v>61</v>
      </c>
      <c r="W4" s="22" t="s">
        <v>62</v>
      </c>
      <c r="X4" s="12"/>
      <c r="Y4" s="12" t="s">
        <v>44</v>
      </c>
      <c r="AA4" s="34" t="s">
        <v>25</v>
      </c>
      <c r="AB4" s="35" t="str">
        <f t="shared" ref="AB4" si="0">M4</f>
        <v>Y2</v>
      </c>
      <c r="AC4" s="36" t="str">
        <f>P4</f>
        <v>Y1/Y2</v>
      </c>
      <c r="AD4" s="36" t="str">
        <f>Q4</f>
        <v>Y1/Y3</v>
      </c>
      <c r="AE4" s="36" t="str">
        <f>R4</f>
        <v>Y1/Y4</v>
      </c>
      <c r="AF4" s="36" t="str">
        <f>S4</f>
        <v>Y2/Y3</v>
      </c>
      <c r="AG4" s="37" t="str">
        <f>T4</f>
        <v>Y2/Y4</v>
      </c>
      <c r="AH4" t="s">
        <v>61</v>
      </c>
      <c r="AI4" t="s">
        <v>74</v>
      </c>
      <c r="AJ4" s="12"/>
      <c r="AK4" s="12" t="s">
        <v>44</v>
      </c>
    </row>
    <row r="5" spans="1:37" s="1" customFormat="1" ht="16.5" x14ac:dyDescent="0.3">
      <c r="A5" s="3" t="s">
        <v>3</v>
      </c>
      <c r="B5">
        <v>307</v>
      </c>
      <c r="C5" s="4">
        <v>0.77825336213105767</v>
      </c>
      <c r="D5">
        <v>1.6618562986842021E-2</v>
      </c>
      <c r="E5">
        <v>0.6179888203978634</v>
      </c>
      <c r="F5">
        <v>8.7553086889432512E-3</v>
      </c>
      <c r="G5">
        <v>0.35055729195453394</v>
      </c>
      <c r="H5">
        <v>2.5904796722725615E-3</v>
      </c>
      <c r="I5">
        <v>0.45718063648271762</v>
      </c>
      <c r="J5">
        <v>3.9556645298711186E-3</v>
      </c>
      <c r="K5" s="18">
        <f>B5</f>
        <v>307</v>
      </c>
      <c r="L5" s="18">
        <f>D5</f>
        <v>1.6618562986842021E-2</v>
      </c>
      <c r="M5" s="18">
        <f>F5</f>
        <v>8.7553086889432512E-3</v>
      </c>
      <c r="N5" s="18">
        <f>H5</f>
        <v>2.5904796722725615E-3</v>
      </c>
      <c r="O5" s="18">
        <f>J5</f>
        <v>3.9556645298711186E-3</v>
      </c>
      <c r="P5" s="18">
        <f>L5/M5</f>
        <v>1.8981127424814819</v>
      </c>
      <c r="Q5" s="18">
        <f>L5/N5</f>
        <v>6.4152454716091176</v>
      </c>
      <c r="R5" s="18">
        <f>L5/O5</f>
        <v>4.2012063614968582</v>
      </c>
      <c r="S5" s="18">
        <f>M5/N5</f>
        <v>3.3798021203009259</v>
      </c>
      <c r="T5" s="18">
        <f>M5/O5</f>
        <v>2.213359758601297</v>
      </c>
      <c r="U5" s="20">
        <f>N5/O5</f>
        <v>0.65487850466352948</v>
      </c>
      <c r="V5" s="23">
        <f>$Y$5+$Y$6*L5+$Y$7*M5+$Y$8*N5+$Y$9*O5+$Y$10*P5+$Y$11*Q5+$Y$12*R5+$Y$13*S5+$Y$14*T5+$Y$15*U5</f>
        <v>323.79428023213029</v>
      </c>
      <c r="W5" s="24">
        <f>V5/K5-1</f>
        <v>5.4704495870131264E-2</v>
      </c>
      <c r="X5" s="10" t="s">
        <v>38</v>
      </c>
      <c r="Y5" s="10">
        <v>-927.78388753978402</v>
      </c>
      <c r="Z5" s="14"/>
      <c r="AA5" s="20">
        <f>K5</f>
        <v>307</v>
      </c>
      <c r="AB5" s="38">
        <f>M5</f>
        <v>8.7553086889432512E-3</v>
      </c>
      <c r="AC5" s="33">
        <f t="shared" ref="AC5:AC19" si="1">P5</f>
        <v>1.8981127424814819</v>
      </c>
      <c r="AD5" s="33">
        <f t="shared" ref="AD5:AD19" si="2">Q5</f>
        <v>6.4152454716091176</v>
      </c>
      <c r="AE5" s="33">
        <f t="shared" ref="AE5:AE19" si="3">R5</f>
        <v>4.2012063614968582</v>
      </c>
      <c r="AF5" s="33">
        <f t="shared" ref="AF5:AF19" si="4">S5</f>
        <v>3.3798021203009259</v>
      </c>
      <c r="AG5" s="39">
        <f t="shared" ref="AG5:AG19" si="5">T5</f>
        <v>2.213359758601297</v>
      </c>
      <c r="AH5" s="1">
        <f>$AK$5+$AK$6*AB5+$AK$7*AC5+$AK$8*AD5+$AK$9*AE5+$AK$10*AF5+$AK$11*AG5</f>
        <v>268.07591693947938</v>
      </c>
      <c r="AI5" s="15">
        <f>AH5/AA5-1</f>
        <v>-0.12678854417107688</v>
      </c>
      <c r="AJ5" s="10" t="s">
        <v>38</v>
      </c>
      <c r="AK5" s="10">
        <v>-1368.9458992905274</v>
      </c>
    </row>
    <row r="6" spans="1:37" s="1" customFormat="1" ht="16.5" x14ac:dyDescent="0.3">
      <c r="A6" t="s">
        <v>4</v>
      </c>
      <c r="B6">
        <v>267</v>
      </c>
      <c r="C6" s="4">
        <v>1.0511238895986297</v>
      </c>
      <c r="D6">
        <v>3.0413998154562014E-2</v>
      </c>
      <c r="E6">
        <v>0.88762050776132673</v>
      </c>
      <c r="F6">
        <v>1.8036186442451373E-2</v>
      </c>
      <c r="G6">
        <v>0.46781168500332071</v>
      </c>
      <c r="H6">
        <v>2.7532040194502947E-3</v>
      </c>
      <c r="I6">
        <v>0.58452810369898023</v>
      </c>
      <c r="J6">
        <v>5.0797546930848375E-3</v>
      </c>
      <c r="K6" s="18">
        <f t="shared" ref="K6:K31" si="6">B6</f>
        <v>267</v>
      </c>
      <c r="L6" s="18">
        <f t="shared" ref="L6:L19" si="7">D6</f>
        <v>3.0413998154562014E-2</v>
      </c>
      <c r="M6" s="18">
        <f t="shared" ref="M6:M19" si="8">F6</f>
        <v>1.8036186442451373E-2</v>
      </c>
      <c r="N6" s="18">
        <f t="shared" ref="N6:N19" si="9">H6</f>
        <v>2.7532040194502947E-3</v>
      </c>
      <c r="O6" s="18">
        <f t="shared" ref="O6:O19" si="10">J6</f>
        <v>5.0797546930848375E-3</v>
      </c>
      <c r="P6" s="18">
        <f t="shared" ref="P6:P19" si="11">L6/M6</f>
        <v>1.6862765447454711</v>
      </c>
      <c r="Q6" s="18">
        <f t="shared" ref="Q6:Q19" si="12">L6/N6</f>
        <v>11.046765128809625</v>
      </c>
      <c r="R6" s="18">
        <f t="shared" ref="R6:R19" si="13">L6/O6</f>
        <v>5.9872966298874912</v>
      </c>
      <c r="S6" s="18">
        <f t="shared" ref="S6:S19" si="14">M6/N6</f>
        <v>6.5509807173870396</v>
      </c>
      <c r="T6" s="18">
        <f t="shared" ref="T6:T19" si="15">M6/O6</f>
        <v>3.5506018562282864</v>
      </c>
      <c r="U6" s="20">
        <f t="shared" ref="U6:U19" si="16">N6/O6</f>
        <v>0.54199546745796234</v>
      </c>
      <c r="V6" s="23">
        <f t="shared" ref="V6:V31" si="17">$Y$5+$Y$6*L6+$Y$7*M6+$Y$8*N6+$Y$9*O6+$Y$10*P6+$Y$11*Q6+$Y$12*R6+$Y$13*S6+$Y$14*T6+$Y$15*U6</f>
        <v>259.30096594172363</v>
      </c>
      <c r="W6" s="24">
        <f t="shared" ref="W6:W31" si="18">V6/K6-1</f>
        <v>-2.8835333551596842E-2</v>
      </c>
      <c r="X6" s="10" t="s">
        <v>51</v>
      </c>
      <c r="Y6" s="10">
        <v>2274.7325794692251</v>
      </c>
      <c r="Z6" s="14"/>
      <c r="AA6" s="20">
        <f t="shared" ref="AA6:AA19" si="19">K6</f>
        <v>267</v>
      </c>
      <c r="AB6" s="38">
        <f t="shared" ref="AB6:AB19" si="20">M6</f>
        <v>1.8036186442451373E-2</v>
      </c>
      <c r="AC6" s="33">
        <f t="shared" si="1"/>
        <v>1.6862765447454711</v>
      </c>
      <c r="AD6" s="33">
        <f t="shared" si="2"/>
        <v>11.046765128809625</v>
      </c>
      <c r="AE6" s="33">
        <f t="shared" si="3"/>
        <v>5.9872966298874912</v>
      </c>
      <c r="AF6" s="33">
        <f t="shared" si="4"/>
        <v>6.5509807173870396</v>
      </c>
      <c r="AG6" s="39">
        <f t="shared" si="5"/>
        <v>3.5506018562282864</v>
      </c>
      <c r="AH6" s="1">
        <f t="shared" ref="AH6:AH19" si="21">$AK$5+$AK$6*AB6+$AK$7*AC6+$AK$8*AD6+$AK$9*AE6+$AK$10*AF6+$AK$11*AG6</f>
        <v>303.92597167665963</v>
      </c>
      <c r="AI6" s="15">
        <f t="shared" ref="AI6:AI18" si="22">AH6/AA6-1</f>
        <v>0.13829951938823837</v>
      </c>
      <c r="AJ6" s="10" t="s">
        <v>51</v>
      </c>
      <c r="AK6" s="10">
        <v>16790.851987916925</v>
      </c>
    </row>
    <row r="7" spans="1:37" s="1" customFormat="1" ht="16.5" x14ac:dyDescent="0.3">
      <c r="A7" t="s">
        <v>5</v>
      </c>
      <c r="B7">
        <v>222</v>
      </c>
      <c r="C7" s="4">
        <v>0.60037355167123552</v>
      </c>
      <c r="D7">
        <v>2.3561487449201033E-2</v>
      </c>
      <c r="E7">
        <v>0.58171439772743139</v>
      </c>
      <c r="F7">
        <v>2.2149808475591636E-2</v>
      </c>
      <c r="G7">
        <v>0.3792539036091967</v>
      </c>
      <c r="H7">
        <v>5.9664675000303249E-3</v>
      </c>
      <c r="I7">
        <v>0.58642047405097975</v>
      </c>
      <c r="J7">
        <v>1.1341628882723291E-2</v>
      </c>
      <c r="K7" s="18">
        <f t="shared" si="6"/>
        <v>222</v>
      </c>
      <c r="L7" s="18">
        <f t="shared" si="7"/>
        <v>2.3561487449201033E-2</v>
      </c>
      <c r="M7" s="18">
        <f t="shared" si="8"/>
        <v>2.2149808475591636E-2</v>
      </c>
      <c r="N7" s="18">
        <f t="shared" si="9"/>
        <v>5.9664675000303249E-3</v>
      </c>
      <c r="O7" s="18">
        <f t="shared" si="10"/>
        <v>1.1341628882723291E-2</v>
      </c>
      <c r="P7" s="18">
        <f t="shared" si="11"/>
        <v>1.0637332361209815</v>
      </c>
      <c r="Q7" s="18">
        <f t="shared" si="12"/>
        <v>3.9489844617575276</v>
      </c>
      <c r="R7" s="18">
        <f t="shared" si="13"/>
        <v>2.0774341757110619</v>
      </c>
      <c r="S7" s="18">
        <f t="shared" si="14"/>
        <v>3.7123823226187116</v>
      </c>
      <c r="T7" s="18">
        <f t="shared" si="15"/>
        <v>1.9529653724900529</v>
      </c>
      <c r="U7" s="20">
        <f t="shared" si="16"/>
        <v>0.52606795388262506</v>
      </c>
      <c r="V7" s="23">
        <f t="shared" si="17"/>
        <v>231.15779113161906</v>
      </c>
      <c r="W7" s="24">
        <f t="shared" si="18"/>
        <v>4.1251311403689428E-2</v>
      </c>
      <c r="X7" s="10" t="s">
        <v>52</v>
      </c>
      <c r="Y7" s="10">
        <v>25130.698803759868</v>
      </c>
      <c r="Z7" s="14"/>
      <c r="AA7" s="20">
        <f t="shared" si="19"/>
        <v>222</v>
      </c>
      <c r="AB7" s="38">
        <f t="shared" si="20"/>
        <v>2.2149808475591636E-2</v>
      </c>
      <c r="AC7" s="33">
        <f t="shared" si="1"/>
        <v>1.0637332361209815</v>
      </c>
      <c r="AD7" s="33">
        <f t="shared" si="2"/>
        <v>3.9489844617575276</v>
      </c>
      <c r="AE7" s="33">
        <f t="shared" si="3"/>
        <v>2.0774341757110619</v>
      </c>
      <c r="AF7" s="33">
        <f t="shared" si="4"/>
        <v>3.7123823226187116</v>
      </c>
      <c r="AG7" s="39">
        <f t="shared" si="5"/>
        <v>1.9529653724900529</v>
      </c>
      <c r="AH7" s="1">
        <f t="shared" si="21"/>
        <v>236.03322244179662</v>
      </c>
      <c r="AI7" s="15">
        <f t="shared" si="22"/>
        <v>6.3212713701786605E-2</v>
      </c>
      <c r="AJ7" s="10" t="s">
        <v>52</v>
      </c>
      <c r="AK7" s="10">
        <v>1145.8422801562051</v>
      </c>
    </row>
    <row r="8" spans="1:37" s="1" customFormat="1" ht="16.5" x14ac:dyDescent="0.3">
      <c r="A8" t="s">
        <v>6</v>
      </c>
      <c r="B8">
        <v>138</v>
      </c>
      <c r="C8" s="4">
        <v>0.61124890041082436</v>
      </c>
      <c r="D8">
        <v>2.1139304556545904E-2</v>
      </c>
      <c r="E8">
        <v>0.94574081876223859</v>
      </c>
      <c r="F8">
        <v>2.2251725096038562E-2</v>
      </c>
      <c r="G8">
        <v>0.57733356599875529</v>
      </c>
      <c r="H8">
        <v>6.7507984673484834E-3</v>
      </c>
      <c r="I8">
        <v>0.62387737980955438</v>
      </c>
      <c r="J8">
        <v>5.5620496388614372E-3</v>
      </c>
      <c r="K8" s="18">
        <f t="shared" si="6"/>
        <v>138</v>
      </c>
      <c r="L8" s="18">
        <f t="shared" si="7"/>
        <v>2.1139304556545904E-2</v>
      </c>
      <c r="M8" s="18">
        <f t="shared" si="8"/>
        <v>2.2251725096038562E-2</v>
      </c>
      <c r="N8" s="18">
        <f t="shared" si="9"/>
        <v>6.7507984673484834E-3</v>
      </c>
      <c r="O8" s="18">
        <f t="shared" si="10"/>
        <v>5.5620496388614372E-3</v>
      </c>
      <c r="P8" s="18">
        <f t="shared" si="11"/>
        <v>0.95000744730166109</v>
      </c>
      <c r="Q8" s="18">
        <f t="shared" si="12"/>
        <v>3.1313784078713294</v>
      </c>
      <c r="R8" s="18">
        <f t="shared" si="13"/>
        <v>3.8006321282801716</v>
      </c>
      <c r="S8" s="18">
        <f t="shared" si="14"/>
        <v>3.2961619582725286</v>
      </c>
      <c r="T8" s="18">
        <f t="shared" si="15"/>
        <v>4.0006340361596511</v>
      </c>
      <c r="U8" s="20">
        <f t="shared" si="16"/>
        <v>1.2137249585443084</v>
      </c>
      <c r="V8" s="23">
        <f t="shared" si="17"/>
        <v>126.34873822235176</v>
      </c>
      <c r="W8" s="24">
        <f t="shared" si="18"/>
        <v>-8.4429433171364088E-2</v>
      </c>
      <c r="X8" s="10" t="s">
        <v>53</v>
      </c>
      <c r="Y8" s="10">
        <v>17128.63413599032</v>
      </c>
      <c r="Z8" s="14"/>
      <c r="AA8" s="20">
        <f t="shared" si="19"/>
        <v>138</v>
      </c>
      <c r="AB8" s="38">
        <f t="shared" si="20"/>
        <v>2.2251725096038562E-2</v>
      </c>
      <c r="AC8" s="33">
        <f t="shared" si="1"/>
        <v>0.95000744730166109</v>
      </c>
      <c r="AD8" s="33">
        <f t="shared" si="2"/>
        <v>3.1313784078713294</v>
      </c>
      <c r="AE8" s="33">
        <f t="shared" si="3"/>
        <v>3.8006321282801716</v>
      </c>
      <c r="AF8" s="33">
        <f t="shared" si="4"/>
        <v>3.2961619582725286</v>
      </c>
      <c r="AG8" s="39">
        <f t="shared" si="5"/>
        <v>4.0006340361596511</v>
      </c>
      <c r="AH8" s="1">
        <f t="shared" si="21"/>
        <v>167.17325903315304</v>
      </c>
      <c r="AI8" s="15">
        <f t="shared" si="22"/>
        <v>0.21140042777647139</v>
      </c>
      <c r="AJ8" s="10" t="s">
        <v>53</v>
      </c>
      <c r="AK8" s="10">
        <v>301.14490941607716</v>
      </c>
    </row>
    <row r="9" spans="1:37" s="1" customFormat="1" ht="16.5" x14ac:dyDescent="0.3">
      <c r="A9" t="s">
        <v>1</v>
      </c>
      <c r="B9">
        <v>90</v>
      </c>
      <c r="C9" s="4">
        <v>0.72681400142909658</v>
      </c>
      <c r="D9">
        <v>1.4897745814185277E-2</v>
      </c>
      <c r="E9">
        <v>0.54156414273832343</v>
      </c>
      <c r="F9">
        <v>6.0206302252300524E-3</v>
      </c>
      <c r="G9">
        <v>0.95195836451837601</v>
      </c>
      <c r="H9">
        <v>7.1780270233102071E-3</v>
      </c>
      <c r="I9">
        <v>0.62899050943685209</v>
      </c>
      <c r="J9">
        <v>4.1064595751104408E-3</v>
      </c>
      <c r="K9" s="18">
        <f t="shared" si="6"/>
        <v>90</v>
      </c>
      <c r="L9" s="18">
        <f t="shared" si="7"/>
        <v>1.4897745814185277E-2</v>
      </c>
      <c r="M9" s="18">
        <f t="shared" si="8"/>
        <v>6.0206302252300524E-3</v>
      </c>
      <c r="N9" s="18">
        <f t="shared" si="9"/>
        <v>7.1780270233102071E-3</v>
      </c>
      <c r="O9" s="18">
        <f t="shared" si="10"/>
        <v>4.1064595751104408E-3</v>
      </c>
      <c r="P9" s="18">
        <f t="shared" si="11"/>
        <v>2.4744495604056174</v>
      </c>
      <c r="Q9" s="18">
        <f t="shared" si="12"/>
        <v>2.0754652728118397</v>
      </c>
      <c r="R9" s="18">
        <f t="shared" si="13"/>
        <v>3.6278807916390146</v>
      </c>
      <c r="S9" s="18">
        <f t="shared" si="14"/>
        <v>0.83875836712211049</v>
      </c>
      <c r="T9" s="18">
        <f t="shared" si="15"/>
        <v>1.4661364893792073</v>
      </c>
      <c r="U9" s="20">
        <f t="shared" si="16"/>
        <v>1.7479843383377658</v>
      </c>
      <c r="V9" s="23">
        <f t="shared" si="17"/>
        <v>95.602119029324854</v>
      </c>
      <c r="W9" s="24">
        <f t="shared" si="18"/>
        <v>6.2245766992498286E-2</v>
      </c>
      <c r="X9" s="10" t="s">
        <v>54</v>
      </c>
      <c r="Y9" s="10">
        <v>-43279.165055743826</v>
      </c>
      <c r="Z9" s="14"/>
      <c r="AA9" s="20">
        <f t="shared" si="19"/>
        <v>90</v>
      </c>
      <c r="AB9" s="38">
        <f t="shared" si="20"/>
        <v>6.0206302252300524E-3</v>
      </c>
      <c r="AC9" s="33">
        <f t="shared" si="1"/>
        <v>2.4744495604056174</v>
      </c>
      <c r="AD9" s="33">
        <f t="shared" si="2"/>
        <v>2.0754652728118397</v>
      </c>
      <c r="AE9" s="33">
        <f t="shared" si="3"/>
        <v>3.6278807916390146</v>
      </c>
      <c r="AF9" s="33">
        <f t="shared" si="4"/>
        <v>0.83875836712211049</v>
      </c>
      <c r="AG9" s="39">
        <f t="shared" si="5"/>
        <v>1.4661364893792073</v>
      </c>
      <c r="AH9" s="1">
        <f t="shared" si="21"/>
        <v>147.51472163677965</v>
      </c>
      <c r="AI9" s="15">
        <f t="shared" si="22"/>
        <v>0.63905246263088511</v>
      </c>
      <c r="AJ9" s="10" t="s">
        <v>54</v>
      </c>
      <c r="AK9" s="10">
        <v>-817.17252274099701</v>
      </c>
    </row>
    <row r="10" spans="1:37" s="1" customFormat="1" ht="16.5" x14ac:dyDescent="0.3">
      <c r="A10" t="s">
        <v>4</v>
      </c>
      <c r="B10">
        <v>370</v>
      </c>
      <c r="C10" s="4">
        <v>0.90044345632603129</v>
      </c>
      <c r="D10">
        <v>2.7255042457792797E-2</v>
      </c>
      <c r="E10">
        <v>1.0139997948608848</v>
      </c>
      <c r="F10">
        <v>3.0743337178253883E-2</v>
      </c>
      <c r="G10">
        <v>0.89776877561080282</v>
      </c>
      <c r="H10">
        <v>9.8528867806856758E-3</v>
      </c>
      <c r="I10">
        <v>0.60130355248584311</v>
      </c>
      <c r="J10">
        <v>8.4279227033954573E-3</v>
      </c>
      <c r="K10" s="18">
        <f t="shared" si="6"/>
        <v>370</v>
      </c>
      <c r="L10" s="18">
        <f t="shared" si="7"/>
        <v>2.7255042457792797E-2</v>
      </c>
      <c r="M10" s="18">
        <f t="shared" si="8"/>
        <v>3.0743337178253883E-2</v>
      </c>
      <c r="N10" s="18">
        <f t="shared" si="9"/>
        <v>9.8528867806856758E-3</v>
      </c>
      <c r="O10" s="18">
        <f t="shared" si="10"/>
        <v>8.4279227033954573E-3</v>
      </c>
      <c r="P10" s="18">
        <f t="shared" si="11"/>
        <v>0.88653493600140099</v>
      </c>
      <c r="Q10" s="18">
        <f t="shared" si="12"/>
        <v>2.766198685163018</v>
      </c>
      <c r="R10" s="18">
        <f t="shared" si="13"/>
        <v>3.2338980098633598</v>
      </c>
      <c r="S10" s="18">
        <f t="shared" si="14"/>
        <v>3.1202365217997983</v>
      </c>
      <c r="T10" s="18">
        <f t="shared" si="15"/>
        <v>3.6477953417712232</v>
      </c>
      <c r="U10" s="20">
        <f t="shared" si="16"/>
        <v>1.1690765479749983</v>
      </c>
      <c r="V10" s="23">
        <f t="shared" si="17"/>
        <v>374.08716831155715</v>
      </c>
      <c r="W10" s="24">
        <f t="shared" si="18"/>
        <v>1.1046400842046333E-2</v>
      </c>
      <c r="X10" s="10" t="s">
        <v>55</v>
      </c>
      <c r="Y10" s="10">
        <v>1203.7897080063055</v>
      </c>
      <c r="Z10" s="14"/>
      <c r="AA10" s="20">
        <f t="shared" si="19"/>
        <v>370</v>
      </c>
      <c r="AB10" s="38">
        <f t="shared" si="20"/>
        <v>3.0743337178253883E-2</v>
      </c>
      <c r="AC10" s="33">
        <f t="shared" si="1"/>
        <v>0.88653493600140099</v>
      </c>
      <c r="AD10" s="33">
        <f t="shared" si="2"/>
        <v>2.766198685163018</v>
      </c>
      <c r="AE10" s="33">
        <f t="shared" si="3"/>
        <v>3.2338980098633598</v>
      </c>
      <c r="AF10" s="33">
        <f t="shared" si="4"/>
        <v>3.1202365217997983</v>
      </c>
      <c r="AG10" s="39">
        <f t="shared" si="5"/>
        <v>3.6477953417712232</v>
      </c>
      <c r="AH10" s="1">
        <f t="shared" si="21"/>
        <v>361.83794009119902</v>
      </c>
      <c r="AI10" s="15">
        <f t="shared" si="22"/>
        <v>-2.2059621375137839E-2</v>
      </c>
      <c r="AJ10" s="10" t="s">
        <v>55</v>
      </c>
      <c r="AK10" s="10">
        <v>-270.65871429861301</v>
      </c>
    </row>
    <row r="11" spans="1:37" s="1" customFormat="1" ht="17.25" thickBot="1" x14ac:dyDescent="0.35">
      <c r="A11" t="s">
        <v>3</v>
      </c>
      <c r="B11">
        <v>222</v>
      </c>
      <c r="C11" s="4">
        <v>0.80857764893857298</v>
      </c>
      <c r="D11">
        <v>2.0325656066725945E-2</v>
      </c>
      <c r="E11">
        <v>0.67973508930486004</v>
      </c>
      <c r="F11">
        <v>2.2257465727600664E-2</v>
      </c>
      <c r="G11">
        <v>0.28146411591957726</v>
      </c>
      <c r="H11">
        <v>3.3586034083439953E-3</v>
      </c>
      <c r="I11">
        <v>0.4281275491857901</v>
      </c>
      <c r="J11">
        <v>6.0528880545748006E-3</v>
      </c>
      <c r="K11" s="18">
        <f t="shared" si="6"/>
        <v>222</v>
      </c>
      <c r="L11" s="18">
        <f t="shared" si="7"/>
        <v>2.0325656066725945E-2</v>
      </c>
      <c r="M11" s="18">
        <f t="shared" si="8"/>
        <v>2.2257465727600664E-2</v>
      </c>
      <c r="N11" s="18">
        <f t="shared" si="9"/>
        <v>3.3586034083439953E-3</v>
      </c>
      <c r="O11" s="18">
        <f t="shared" si="10"/>
        <v>6.0528880545748006E-3</v>
      </c>
      <c r="P11" s="18">
        <f t="shared" si="11"/>
        <v>0.91320621653348644</v>
      </c>
      <c r="Q11" s="18">
        <f t="shared" si="12"/>
        <v>6.051817852691272</v>
      </c>
      <c r="R11" s="18">
        <f t="shared" si="13"/>
        <v>3.3580095788098578</v>
      </c>
      <c r="S11" s="18">
        <f t="shared" si="14"/>
        <v>6.6270002800285992</v>
      </c>
      <c r="T11" s="18">
        <f t="shared" si="15"/>
        <v>3.6771646075262154</v>
      </c>
      <c r="U11" s="20">
        <f t="shared" si="16"/>
        <v>0.55487618109929315</v>
      </c>
      <c r="V11" s="23">
        <f t="shared" si="17"/>
        <v>224.06627936799111</v>
      </c>
      <c r="W11" s="24">
        <f t="shared" si="18"/>
        <v>9.3075647206806167E-3</v>
      </c>
      <c r="X11" s="10" t="s">
        <v>56</v>
      </c>
      <c r="Y11" s="10">
        <v>282.72430425980076</v>
      </c>
      <c r="Z11" s="14"/>
      <c r="AA11" s="20">
        <f t="shared" si="19"/>
        <v>222</v>
      </c>
      <c r="AB11" s="38">
        <f t="shared" si="20"/>
        <v>2.2257465727600664E-2</v>
      </c>
      <c r="AC11" s="33">
        <f t="shared" si="1"/>
        <v>0.91320621653348644</v>
      </c>
      <c r="AD11" s="33">
        <f t="shared" si="2"/>
        <v>6.051817852691272</v>
      </c>
      <c r="AE11" s="33">
        <f t="shared" si="3"/>
        <v>3.3580095788098578</v>
      </c>
      <c r="AF11" s="33">
        <f t="shared" si="4"/>
        <v>6.6270002800285992</v>
      </c>
      <c r="AG11" s="39">
        <f t="shared" si="5"/>
        <v>3.6771646075262154</v>
      </c>
      <c r="AH11" s="1">
        <f t="shared" si="21"/>
        <v>211.77408001528647</v>
      </c>
      <c r="AI11" s="15">
        <f t="shared" si="22"/>
        <v>-4.606270263384471E-2</v>
      </c>
      <c r="AJ11" s="11" t="s">
        <v>56</v>
      </c>
      <c r="AK11" s="11">
        <v>782.08689996039175</v>
      </c>
    </row>
    <row r="12" spans="1:37" s="1" customFormat="1" ht="16.5" x14ac:dyDescent="0.3">
      <c r="A12" t="s">
        <v>5</v>
      </c>
      <c r="B12">
        <v>275</v>
      </c>
      <c r="C12" s="4">
        <v>0.51107271435627144</v>
      </c>
      <c r="D12">
        <v>2.2743872184289991E-2</v>
      </c>
      <c r="E12">
        <v>0.84334891164733228</v>
      </c>
      <c r="F12">
        <v>2.6913347607905747E-2</v>
      </c>
      <c r="G12">
        <v>0.51644607637513973</v>
      </c>
      <c r="H12">
        <v>1.1144878280682778E-2</v>
      </c>
      <c r="I12">
        <v>0.5743902521966916</v>
      </c>
      <c r="J12">
        <v>1.0349716513453521E-2</v>
      </c>
      <c r="K12" s="18">
        <f t="shared" si="6"/>
        <v>275</v>
      </c>
      <c r="L12" s="18">
        <f t="shared" si="7"/>
        <v>2.2743872184289991E-2</v>
      </c>
      <c r="M12" s="18">
        <f t="shared" si="8"/>
        <v>2.6913347607905747E-2</v>
      </c>
      <c r="N12" s="18">
        <f t="shared" si="9"/>
        <v>1.1144878280682778E-2</v>
      </c>
      <c r="O12" s="18">
        <f t="shared" si="10"/>
        <v>1.0349716513453521E-2</v>
      </c>
      <c r="P12" s="18">
        <f t="shared" si="11"/>
        <v>0.84507778503217568</v>
      </c>
      <c r="Q12" s="18">
        <f t="shared" si="12"/>
        <v>2.0407465753763812</v>
      </c>
      <c r="R12" s="18">
        <f t="shared" si="13"/>
        <v>2.1975357638757931</v>
      </c>
      <c r="S12" s="18">
        <f t="shared" si="14"/>
        <v>2.4148624085517545</v>
      </c>
      <c r="T12" s="18">
        <f t="shared" si="15"/>
        <v>2.6003946651989245</v>
      </c>
      <c r="U12" s="20">
        <f t="shared" si="16"/>
        <v>1.0768293282425303</v>
      </c>
      <c r="V12" s="23">
        <f t="shared" si="17"/>
        <v>257.57185911243772</v>
      </c>
      <c r="W12" s="24">
        <f t="shared" si="18"/>
        <v>-6.3375057772953713E-2</v>
      </c>
      <c r="X12" s="10" t="s">
        <v>57</v>
      </c>
      <c r="Y12" s="10">
        <v>-831.76821771986465</v>
      </c>
      <c r="Z12" s="14"/>
      <c r="AA12" s="20">
        <f t="shared" si="19"/>
        <v>275</v>
      </c>
      <c r="AB12" s="38">
        <f t="shared" si="20"/>
        <v>2.6913347607905747E-2</v>
      </c>
      <c r="AC12" s="33">
        <f t="shared" si="1"/>
        <v>0.84507778503217568</v>
      </c>
      <c r="AD12" s="33">
        <f t="shared" si="2"/>
        <v>2.0407465753763812</v>
      </c>
      <c r="AE12" s="33">
        <f t="shared" si="3"/>
        <v>2.1975357638757931</v>
      </c>
      <c r="AF12" s="33">
        <f t="shared" si="4"/>
        <v>2.4148624085517545</v>
      </c>
      <c r="AG12" s="39">
        <f t="shared" si="5"/>
        <v>2.6003946651989245</v>
      </c>
      <c r="AH12" s="1">
        <f t="shared" si="21"/>
        <v>250.20363927904168</v>
      </c>
      <c r="AI12" s="15">
        <f t="shared" si="22"/>
        <v>-9.0168584439848432E-2</v>
      </c>
    </row>
    <row r="13" spans="1:37" s="1" customFormat="1" ht="16.5" x14ac:dyDescent="0.3">
      <c r="A13" t="s">
        <v>5</v>
      </c>
      <c r="B13">
        <v>290</v>
      </c>
      <c r="C13" s="4">
        <v>0.82368842674909981</v>
      </c>
      <c r="D13">
        <v>2.4387953783283234E-2</v>
      </c>
      <c r="E13">
        <v>0.52937777326088353</v>
      </c>
      <c r="F13">
        <v>1.8809359911494513E-2</v>
      </c>
      <c r="G13">
        <v>0.46995971201416092</v>
      </c>
      <c r="H13">
        <v>7.867297345716175E-3</v>
      </c>
      <c r="I13">
        <v>0.65627446045738713</v>
      </c>
      <c r="J13">
        <v>1.4183296150602135E-2</v>
      </c>
      <c r="K13" s="18">
        <f t="shared" si="6"/>
        <v>290</v>
      </c>
      <c r="L13" s="18">
        <f t="shared" si="7"/>
        <v>2.4387953783283234E-2</v>
      </c>
      <c r="M13" s="18">
        <f t="shared" si="8"/>
        <v>1.8809359911494513E-2</v>
      </c>
      <c r="N13" s="18">
        <f t="shared" si="9"/>
        <v>7.867297345716175E-3</v>
      </c>
      <c r="O13" s="18">
        <f t="shared" si="10"/>
        <v>1.4183296150602135E-2</v>
      </c>
      <c r="P13" s="18">
        <f t="shared" si="11"/>
        <v>1.2965860559869242</v>
      </c>
      <c r="Q13" s="18">
        <f t="shared" si="12"/>
        <v>3.0999150930227302</v>
      </c>
      <c r="R13" s="18">
        <f t="shared" si="13"/>
        <v>1.7194842104631562</v>
      </c>
      <c r="S13" s="18">
        <f t="shared" si="14"/>
        <v>2.3908286524515825</v>
      </c>
      <c r="T13" s="18">
        <f t="shared" si="15"/>
        <v>1.3261628123513436</v>
      </c>
      <c r="U13" s="20">
        <f t="shared" si="16"/>
        <v>0.55468751848505815</v>
      </c>
      <c r="V13" s="23">
        <f t="shared" si="17"/>
        <v>288.72284836905908</v>
      </c>
      <c r="W13" s="24">
        <f t="shared" si="18"/>
        <v>-4.4039711411756333E-3</v>
      </c>
      <c r="X13" s="10" t="s">
        <v>58</v>
      </c>
      <c r="Y13" s="10">
        <v>-277.228549742935</v>
      </c>
      <c r="Z13" s="14"/>
      <c r="AA13" s="20">
        <f t="shared" si="19"/>
        <v>290</v>
      </c>
      <c r="AB13" s="38">
        <f t="shared" si="20"/>
        <v>1.8809359911494513E-2</v>
      </c>
      <c r="AC13" s="33">
        <f t="shared" si="1"/>
        <v>1.2965860559869242</v>
      </c>
      <c r="AD13" s="33">
        <f t="shared" si="2"/>
        <v>3.0999150930227302</v>
      </c>
      <c r="AE13" s="33">
        <f t="shared" si="3"/>
        <v>1.7194842104631562</v>
      </c>
      <c r="AF13" s="33">
        <f t="shared" si="4"/>
        <v>2.3908286524515825</v>
      </c>
      <c r="AG13" s="39">
        <f t="shared" si="5"/>
        <v>1.3261628123513436</v>
      </c>
      <c r="AH13" s="1">
        <f t="shared" si="21"/>
        <v>351.04675516379132</v>
      </c>
      <c r="AI13" s="15">
        <f t="shared" si="22"/>
        <v>0.21050605228893549</v>
      </c>
    </row>
    <row r="14" spans="1:37" s="1" customFormat="1" ht="16.5" x14ac:dyDescent="0.3">
      <c r="A14" t="s">
        <v>3</v>
      </c>
      <c r="B14">
        <v>321</v>
      </c>
      <c r="C14" s="4">
        <v>0.80243077710427135</v>
      </c>
      <c r="D14">
        <v>3.3397371269061414E-2</v>
      </c>
      <c r="E14">
        <v>0.58194347592266948</v>
      </c>
      <c r="F14">
        <v>1.4145221449391636E-2</v>
      </c>
      <c r="G14">
        <v>0.48928683906846943</v>
      </c>
      <c r="H14">
        <v>6.3560269600664134E-3</v>
      </c>
      <c r="I14">
        <v>0.74852422178856659</v>
      </c>
      <c r="J14">
        <v>7.0562077571713917E-3</v>
      </c>
      <c r="K14" s="18">
        <f t="shared" si="6"/>
        <v>321</v>
      </c>
      <c r="L14" s="18">
        <f t="shared" si="7"/>
        <v>3.3397371269061414E-2</v>
      </c>
      <c r="M14" s="18">
        <f t="shared" si="8"/>
        <v>1.4145221449391636E-2</v>
      </c>
      <c r="N14" s="18">
        <f t="shared" si="9"/>
        <v>6.3560269600664134E-3</v>
      </c>
      <c r="O14" s="18">
        <f t="shared" si="10"/>
        <v>7.0562077571713917E-3</v>
      </c>
      <c r="P14" s="18">
        <f t="shared" si="11"/>
        <v>2.3610355899021847</v>
      </c>
      <c r="Q14" s="18">
        <f t="shared" si="12"/>
        <v>5.2544414111032101</v>
      </c>
      <c r="R14" s="18">
        <f t="shared" si="13"/>
        <v>4.7330481780555385</v>
      </c>
      <c r="S14" s="18">
        <f t="shared" si="14"/>
        <v>2.2254816630362177</v>
      </c>
      <c r="T14" s="18">
        <f t="shared" si="15"/>
        <v>2.0046492303199988</v>
      </c>
      <c r="U14" s="20">
        <f t="shared" si="16"/>
        <v>0.90077094932566748</v>
      </c>
      <c r="V14" s="23">
        <f t="shared" si="17"/>
        <v>307.24305562361775</v>
      </c>
      <c r="W14" s="24">
        <f t="shared" si="18"/>
        <v>-4.2856524537016383E-2</v>
      </c>
      <c r="X14" s="10" t="s">
        <v>59</v>
      </c>
      <c r="Y14" s="10">
        <v>743.31361317704966</v>
      </c>
      <c r="Z14" s="14"/>
      <c r="AA14" s="20">
        <f t="shared" si="19"/>
        <v>321</v>
      </c>
      <c r="AB14" s="38">
        <f t="shared" si="20"/>
        <v>1.4145221449391636E-2</v>
      </c>
      <c r="AC14" s="33">
        <f t="shared" si="1"/>
        <v>2.3610355899021847</v>
      </c>
      <c r="AD14" s="33">
        <f t="shared" si="2"/>
        <v>5.2544414111032101</v>
      </c>
      <c r="AE14" s="33">
        <f t="shared" si="3"/>
        <v>4.7330481780555385</v>
      </c>
      <c r="AF14" s="33">
        <f t="shared" si="4"/>
        <v>2.2254816630362177</v>
      </c>
      <c r="AG14" s="39">
        <f t="shared" si="5"/>
        <v>2.0046492303199988</v>
      </c>
      <c r="AH14" s="1">
        <f t="shared" si="21"/>
        <v>254.03408356485374</v>
      </c>
      <c r="AI14" s="15">
        <f t="shared" si="22"/>
        <v>-0.20861656210325941</v>
      </c>
    </row>
    <row r="15" spans="1:37" s="1" customFormat="1" ht="17.25" thickBot="1" x14ac:dyDescent="0.35">
      <c r="A15" t="s">
        <v>4</v>
      </c>
      <c r="B15">
        <v>217</v>
      </c>
      <c r="C15" s="4">
        <v>0.74879774058182036</v>
      </c>
      <c r="D15">
        <v>2.0700229341086031E-2</v>
      </c>
      <c r="E15">
        <v>0.63729500990751597</v>
      </c>
      <c r="F15">
        <v>2.6734249911772843E-2</v>
      </c>
      <c r="G15">
        <v>0.80080166300842304</v>
      </c>
      <c r="H15">
        <v>8.9458749634591297E-3</v>
      </c>
      <c r="I15">
        <v>0.86115891466843608</v>
      </c>
      <c r="J15">
        <v>1.1136803135973018E-2</v>
      </c>
      <c r="K15" s="18">
        <f t="shared" si="6"/>
        <v>217</v>
      </c>
      <c r="L15" s="18">
        <f t="shared" si="7"/>
        <v>2.0700229341086031E-2</v>
      </c>
      <c r="M15" s="18">
        <f t="shared" si="8"/>
        <v>2.6734249911772843E-2</v>
      </c>
      <c r="N15" s="18">
        <f t="shared" si="9"/>
        <v>8.9458749634591297E-3</v>
      </c>
      <c r="O15" s="18">
        <f t="shared" si="10"/>
        <v>1.1136803135973018E-2</v>
      </c>
      <c r="P15" s="18">
        <f t="shared" si="11"/>
        <v>0.77429624580453871</v>
      </c>
      <c r="Q15" s="18">
        <f t="shared" si="12"/>
        <v>2.3139412774758714</v>
      </c>
      <c r="R15" s="18">
        <f t="shared" si="13"/>
        <v>1.8587227491004277</v>
      </c>
      <c r="S15" s="18">
        <f t="shared" si="14"/>
        <v>2.9884443971074046</v>
      </c>
      <c r="T15" s="18">
        <f t="shared" si="15"/>
        <v>2.4005317850522534</v>
      </c>
      <c r="U15" s="20">
        <f t="shared" si="16"/>
        <v>0.80327135662145577</v>
      </c>
      <c r="V15" s="23">
        <f t="shared" si="17"/>
        <v>223.13066505561741</v>
      </c>
      <c r="W15" s="24">
        <f t="shared" si="18"/>
        <v>2.8251912698697756E-2</v>
      </c>
      <c r="X15" s="11" t="s">
        <v>60</v>
      </c>
      <c r="Y15" s="11">
        <v>-293.05043886800684</v>
      </c>
      <c r="Z15" s="14"/>
      <c r="AA15" s="20">
        <f t="shared" si="19"/>
        <v>217</v>
      </c>
      <c r="AB15" s="38">
        <f t="shared" si="20"/>
        <v>2.6734249911772843E-2</v>
      </c>
      <c r="AC15" s="33">
        <f t="shared" si="1"/>
        <v>0.77429624580453871</v>
      </c>
      <c r="AD15" s="33">
        <f t="shared" si="2"/>
        <v>2.3139412774758714</v>
      </c>
      <c r="AE15" s="33">
        <f t="shared" si="3"/>
        <v>1.8587227491004277</v>
      </c>
      <c r="AF15" s="33">
        <f t="shared" si="4"/>
        <v>2.9884443971074046</v>
      </c>
      <c r="AG15" s="39">
        <f t="shared" si="5"/>
        <v>2.4005317850522534</v>
      </c>
      <c r="AH15" s="1">
        <f t="shared" si="21"/>
        <v>213.67673199012756</v>
      </c>
      <c r="AI15" s="15">
        <f t="shared" si="22"/>
        <v>-1.5314599123836148E-2</v>
      </c>
    </row>
    <row r="16" spans="1:37" s="1" customFormat="1" ht="16.5" x14ac:dyDescent="0.3">
      <c r="A16" t="s">
        <v>4</v>
      </c>
      <c r="B16">
        <v>324</v>
      </c>
      <c r="C16" s="4">
        <v>0.59003766504506694</v>
      </c>
      <c r="D16">
        <v>1.6516055901423493E-2</v>
      </c>
      <c r="E16">
        <v>0.42686908303631305</v>
      </c>
      <c r="F16">
        <v>1.0466091043188701E-2</v>
      </c>
      <c r="G16">
        <v>0.85058088291386469</v>
      </c>
      <c r="H16">
        <v>7.3028151983538401E-3</v>
      </c>
      <c r="I16">
        <v>0.65704165363314715</v>
      </c>
      <c r="J16">
        <v>8.2689799038510488E-3</v>
      </c>
      <c r="K16" s="18">
        <f t="shared" si="6"/>
        <v>324</v>
      </c>
      <c r="L16" s="18">
        <f t="shared" si="7"/>
        <v>1.6516055901423493E-2</v>
      </c>
      <c r="M16" s="18">
        <f t="shared" si="8"/>
        <v>1.0466091043188701E-2</v>
      </c>
      <c r="N16" s="18">
        <f t="shared" si="9"/>
        <v>7.3028151983538401E-3</v>
      </c>
      <c r="O16" s="18">
        <f t="shared" si="10"/>
        <v>8.2689799038510488E-3</v>
      </c>
      <c r="P16" s="18">
        <f t="shared" si="11"/>
        <v>1.5780539107933798</v>
      </c>
      <c r="Q16" s="18">
        <f t="shared" si="12"/>
        <v>2.2616012390874207</v>
      </c>
      <c r="R16" s="18">
        <f t="shared" si="13"/>
        <v>1.9973510751588108</v>
      </c>
      <c r="S16" s="18">
        <f t="shared" si="14"/>
        <v>1.4331584134222524</v>
      </c>
      <c r="T16" s="18">
        <f t="shared" si="15"/>
        <v>1.2657052217909501</v>
      </c>
      <c r="U16" s="20">
        <f t="shared" si="16"/>
        <v>0.88315793281257771</v>
      </c>
      <c r="V16" s="23">
        <f t="shared" si="17"/>
        <v>302.43383085820926</v>
      </c>
      <c r="W16" s="24">
        <f t="shared" si="18"/>
        <v>-6.6562250437625758E-2</v>
      </c>
      <c r="Z16" s="14"/>
      <c r="AA16" s="20">
        <f t="shared" si="19"/>
        <v>324</v>
      </c>
      <c r="AB16" s="38">
        <f t="shared" si="20"/>
        <v>1.0466091043188701E-2</v>
      </c>
      <c r="AC16" s="33">
        <f t="shared" si="1"/>
        <v>1.5780539107933798</v>
      </c>
      <c r="AD16" s="33">
        <f t="shared" si="2"/>
        <v>2.2616012390874207</v>
      </c>
      <c r="AE16" s="33">
        <f t="shared" si="3"/>
        <v>1.9973510751588108</v>
      </c>
      <c r="AF16" s="33">
        <f t="shared" si="4"/>
        <v>1.4331584134222524</v>
      </c>
      <c r="AG16" s="39">
        <f t="shared" si="5"/>
        <v>1.2657052217909501</v>
      </c>
      <c r="AH16" s="1">
        <f t="shared" si="21"/>
        <v>265.87352066497851</v>
      </c>
      <c r="AI16" s="15">
        <f t="shared" si="22"/>
        <v>-0.17940271399697993</v>
      </c>
    </row>
    <row r="17" spans="1:35" s="1" customFormat="1" ht="16.5" x14ac:dyDescent="0.3">
      <c r="A17" t="s">
        <v>3</v>
      </c>
      <c r="B17">
        <v>220</v>
      </c>
      <c r="C17" s="4">
        <v>0.5901693434070977</v>
      </c>
      <c r="D17">
        <v>1.9343875357611499E-2</v>
      </c>
      <c r="E17">
        <v>0.68738165514730054</v>
      </c>
      <c r="F17">
        <v>2.6563361447826856E-2</v>
      </c>
      <c r="G17">
        <v>0.47456174678923624</v>
      </c>
      <c r="H17">
        <v>6.6558122261765589E-3</v>
      </c>
      <c r="I17">
        <v>0.52426404149787409</v>
      </c>
      <c r="J17">
        <v>1.0565146039121785E-2</v>
      </c>
      <c r="K17" s="18">
        <f t="shared" si="6"/>
        <v>220</v>
      </c>
      <c r="L17" s="18">
        <f t="shared" si="7"/>
        <v>1.9343875357611499E-2</v>
      </c>
      <c r="M17" s="18">
        <f t="shared" si="8"/>
        <v>2.6563361447826856E-2</v>
      </c>
      <c r="N17" s="18">
        <f t="shared" si="9"/>
        <v>6.6558122261765589E-3</v>
      </c>
      <c r="O17" s="18">
        <f t="shared" si="10"/>
        <v>1.0565146039121785E-2</v>
      </c>
      <c r="P17" s="18">
        <f t="shared" si="11"/>
        <v>0.72821639669380089</v>
      </c>
      <c r="Q17" s="18">
        <f t="shared" si="12"/>
        <v>2.9063132642976646</v>
      </c>
      <c r="R17" s="18">
        <f t="shared" si="13"/>
        <v>1.830914147895625</v>
      </c>
      <c r="S17" s="18">
        <f t="shared" si="14"/>
        <v>3.9910022316068581</v>
      </c>
      <c r="T17" s="18">
        <f t="shared" si="15"/>
        <v>2.5142446066968804</v>
      </c>
      <c r="U17" s="20">
        <f t="shared" si="16"/>
        <v>0.62997825127363927</v>
      </c>
      <c r="V17" s="23">
        <f t="shared" si="17"/>
        <v>193.77404581528569</v>
      </c>
      <c r="W17" s="24">
        <f t="shared" si="18"/>
        <v>-0.11920888265779228</v>
      </c>
      <c r="Z17" s="14"/>
      <c r="AA17" s="20">
        <f t="shared" si="19"/>
        <v>220</v>
      </c>
      <c r="AB17" s="38">
        <f t="shared" si="20"/>
        <v>2.6563361447826856E-2</v>
      </c>
      <c r="AC17" s="33">
        <f t="shared" si="1"/>
        <v>0.72821639669380089</v>
      </c>
      <c r="AD17" s="33">
        <f t="shared" si="2"/>
        <v>2.9063132642976646</v>
      </c>
      <c r="AE17" s="33">
        <f t="shared" si="3"/>
        <v>1.830914147895625</v>
      </c>
      <c r="AF17" s="33">
        <f t="shared" si="4"/>
        <v>3.9910022316068581</v>
      </c>
      <c r="AG17" s="39">
        <f t="shared" si="5"/>
        <v>2.5142446066968804</v>
      </c>
      <c r="AH17" s="1">
        <f t="shared" si="21"/>
        <v>176.70365649393557</v>
      </c>
      <c r="AI17" s="15">
        <f t="shared" si="22"/>
        <v>-0.19680156139120197</v>
      </c>
    </row>
    <row r="18" spans="1:35" s="1" customFormat="1" ht="16.5" x14ac:dyDescent="0.3">
      <c r="A18" t="s">
        <v>5</v>
      </c>
      <c r="B18">
        <v>207</v>
      </c>
      <c r="C18" s="4">
        <v>0.58167987008963107</v>
      </c>
      <c r="D18">
        <v>2.673619340949885E-2</v>
      </c>
      <c r="E18">
        <v>0.4892411489042226</v>
      </c>
      <c r="F18">
        <v>2.0080602922795333E-2</v>
      </c>
      <c r="G18">
        <v>0.62434349911323739</v>
      </c>
      <c r="H18">
        <v>1.163352870135727E-2</v>
      </c>
      <c r="I18">
        <v>0.52346656923019319</v>
      </c>
      <c r="J18">
        <v>1.3117193042600804E-2</v>
      </c>
      <c r="K18" s="18">
        <f t="shared" si="6"/>
        <v>207</v>
      </c>
      <c r="L18" s="18">
        <f t="shared" si="7"/>
        <v>2.673619340949885E-2</v>
      </c>
      <c r="M18" s="18">
        <f t="shared" si="8"/>
        <v>2.0080602922795333E-2</v>
      </c>
      <c r="N18" s="18">
        <f t="shared" si="9"/>
        <v>1.163352870135727E-2</v>
      </c>
      <c r="O18" s="18">
        <f t="shared" si="10"/>
        <v>1.3117193042600804E-2</v>
      </c>
      <c r="P18" s="18">
        <f t="shared" si="11"/>
        <v>1.3314437575551155</v>
      </c>
      <c r="Q18" s="18">
        <f t="shared" si="12"/>
        <v>2.2982015255938268</v>
      </c>
      <c r="R18" s="18">
        <f t="shared" si="13"/>
        <v>2.0382556940854282</v>
      </c>
      <c r="S18" s="18">
        <f t="shared" si="14"/>
        <v>1.7260973379858988</v>
      </c>
      <c r="T18" s="18">
        <f t="shared" si="15"/>
        <v>1.5308612793590375</v>
      </c>
      <c r="U18" s="20">
        <f t="shared" si="16"/>
        <v>0.88689162868724836</v>
      </c>
      <c r="V18" s="23">
        <f t="shared" si="17"/>
        <v>225.9006802604714</v>
      </c>
      <c r="W18" s="24">
        <f t="shared" si="18"/>
        <v>9.1307634108557467E-2</v>
      </c>
      <c r="Z18" s="14"/>
      <c r="AA18" s="20">
        <f t="shared" si="19"/>
        <v>207</v>
      </c>
      <c r="AB18" s="38">
        <f t="shared" si="20"/>
        <v>2.0080602922795333E-2</v>
      </c>
      <c r="AC18" s="33">
        <f t="shared" si="1"/>
        <v>1.3314437575551155</v>
      </c>
      <c r="AD18" s="33">
        <f t="shared" si="2"/>
        <v>2.2982015255938268</v>
      </c>
      <c r="AE18" s="33">
        <f t="shared" si="3"/>
        <v>2.0382556940854282</v>
      </c>
      <c r="AF18" s="33">
        <f t="shared" si="4"/>
        <v>1.7260973379858988</v>
      </c>
      <c r="AG18" s="39">
        <f t="shared" si="5"/>
        <v>1.5308612793590375</v>
      </c>
      <c r="AH18" s="1">
        <f t="shared" si="21"/>
        <v>250.4174919785994</v>
      </c>
      <c r="AI18" s="15">
        <f t="shared" si="22"/>
        <v>0.20974633806086662</v>
      </c>
    </row>
    <row r="19" spans="1:35" s="1" customFormat="1" ht="17.25" thickBot="1" x14ac:dyDescent="0.35">
      <c r="A19" s="2" t="s">
        <v>10</v>
      </c>
      <c r="B19">
        <v>192</v>
      </c>
      <c r="C19" s="4">
        <v>0.47607978714794202</v>
      </c>
      <c r="D19">
        <v>2.3517111918708304E-2</v>
      </c>
      <c r="E19">
        <v>0.48017769606285959</v>
      </c>
      <c r="F19">
        <v>2.4669618592573463E-2</v>
      </c>
      <c r="G19">
        <v>0.35617820052932292</v>
      </c>
      <c r="H19">
        <v>7.1429539015127937E-3</v>
      </c>
      <c r="I19">
        <v>0.42088070183921339</v>
      </c>
      <c r="J19">
        <v>8.0951429677677475E-3</v>
      </c>
      <c r="K19" s="18">
        <f t="shared" si="6"/>
        <v>192</v>
      </c>
      <c r="L19" s="18">
        <f t="shared" si="7"/>
        <v>2.3517111918708304E-2</v>
      </c>
      <c r="M19" s="18">
        <f t="shared" si="8"/>
        <v>2.4669618592573463E-2</v>
      </c>
      <c r="N19" s="18">
        <f t="shared" si="9"/>
        <v>7.1429539015127937E-3</v>
      </c>
      <c r="O19" s="18">
        <f t="shared" si="10"/>
        <v>8.0951429677677475E-3</v>
      </c>
      <c r="P19" s="18">
        <f t="shared" si="11"/>
        <v>0.95328234729125039</v>
      </c>
      <c r="Q19" s="18">
        <f t="shared" si="12"/>
        <v>3.292351069734281</v>
      </c>
      <c r="R19" s="18">
        <f t="shared" si="13"/>
        <v>2.905089139542794</v>
      </c>
      <c r="S19" s="18">
        <f t="shared" si="14"/>
        <v>3.4536998184110819</v>
      </c>
      <c r="T19" s="18">
        <f t="shared" si="15"/>
        <v>3.0474592840175818</v>
      </c>
      <c r="U19" s="20">
        <f t="shared" si="16"/>
        <v>0.8823752625436927</v>
      </c>
      <c r="V19" s="25">
        <f t="shared" si="17"/>
        <v>228.8656726686167</v>
      </c>
      <c r="W19" s="26">
        <f t="shared" si="18"/>
        <v>0.19200871181571189</v>
      </c>
      <c r="Z19" s="14"/>
      <c r="AA19" s="20">
        <f t="shared" si="19"/>
        <v>192</v>
      </c>
      <c r="AB19" s="38">
        <f t="shared" si="20"/>
        <v>2.4669618592573463E-2</v>
      </c>
      <c r="AC19" s="40">
        <f t="shared" si="1"/>
        <v>0.95328234729125039</v>
      </c>
      <c r="AD19" s="40">
        <f t="shared" si="2"/>
        <v>3.292351069734281</v>
      </c>
      <c r="AE19" s="40">
        <f t="shared" si="3"/>
        <v>2.905089139542794</v>
      </c>
      <c r="AF19" s="40">
        <f t="shared" si="4"/>
        <v>3.4536998184110819</v>
      </c>
      <c r="AG19" s="41">
        <f t="shared" si="5"/>
        <v>3.0474592840175818</v>
      </c>
      <c r="AH19" s="1">
        <f t="shared" si="21"/>
        <v>203.70900903032907</v>
      </c>
      <c r="AI19" s="15">
        <f>AH19/AA19-1</f>
        <v>6.0984422032963836E-2</v>
      </c>
    </row>
    <row r="20" spans="1:35" s="1" customFormat="1" ht="16.5" x14ac:dyDescent="0.3">
      <c r="A20"/>
      <c r="B20" t="s">
        <v>2</v>
      </c>
      <c r="C20" s="4">
        <f>RSQ(C5:C19,$B$5:$B$19)</f>
        <v>0.13112290826700662</v>
      </c>
      <c r="D20" s="4">
        <f t="shared" ref="D20:J20" si="23">RSQ(D5:D19,$B$5:$B$19)</f>
        <v>0.15551902903646747</v>
      </c>
      <c r="E20" s="4">
        <f t="shared" si="23"/>
        <v>2.0893612654760994E-2</v>
      </c>
      <c r="F20" s="4">
        <f t="shared" si="23"/>
        <v>1.0614414296769757E-2</v>
      </c>
      <c r="G20" s="4">
        <f t="shared" si="23"/>
        <v>1.5637246114296312E-3</v>
      </c>
      <c r="H20" s="4">
        <f t="shared" si="23"/>
        <v>3.9773320732054375E-6</v>
      </c>
      <c r="I20" s="4">
        <f t="shared" si="23"/>
        <v>1.0771903582402617E-2</v>
      </c>
      <c r="J20" s="4">
        <f t="shared" si="23"/>
        <v>2.4575118229794211E-2</v>
      </c>
      <c r="Z20" s="14"/>
    </row>
    <row r="21" spans="1:35" s="1" customFormat="1" ht="17.25" thickBot="1" x14ac:dyDescent="0.35">
      <c r="A21" s="29" t="s">
        <v>63</v>
      </c>
      <c r="B21" s="30">
        <v>102</v>
      </c>
      <c r="C21"/>
      <c r="D21" s="30">
        <v>1.1173000000000001E-2</v>
      </c>
      <c r="E21"/>
      <c r="F21" s="30">
        <v>1.044E-2</v>
      </c>
      <c r="G21"/>
      <c r="H21" s="30">
        <v>5.0099999999999997E-3</v>
      </c>
      <c r="I21"/>
      <c r="J21" s="30">
        <v>7.646E-3</v>
      </c>
      <c r="K21" s="18">
        <f t="shared" si="6"/>
        <v>102</v>
      </c>
      <c r="L21" s="18">
        <f t="shared" ref="L21" si="24">D21</f>
        <v>1.1173000000000001E-2</v>
      </c>
      <c r="M21" s="18">
        <f t="shared" ref="M21" si="25">F21</f>
        <v>1.044E-2</v>
      </c>
      <c r="N21" s="18">
        <f t="shared" ref="N21" si="26">H21</f>
        <v>5.0099999999999997E-3</v>
      </c>
      <c r="O21" s="18">
        <f t="shared" ref="O21" si="27">J21</f>
        <v>7.646E-3</v>
      </c>
      <c r="P21" s="18">
        <f t="shared" ref="P21" si="28">L21/M21</f>
        <v>1.0702107279693487</v>
      </c>
      <c r="Q21" s="18">
        <f t="shared" ref="Q21" si="29">L21/N21</f>
        <v>2.2301397205588827</v>
      </c>
      <c r="R21" s="18">
        <f t="shared" ref="R21" si="30">L21/O21</f>
        <v>1.4612869474234895</v>
      </c>
      <c r="S21" s="18">
        <f t="shared" ref="S21" si="31">M21/N21</f>
        <v>2.0838323353293413</v>
      </c>
      <c r="T21" s="18">
        <f t="shared" ref="T21" si="32">M21/O21</f>
        <v>1.3654198273607114</v>
      </c>
      <c r="U21" s="20">
        <f t="shared" ref="U21" si="33">N21/O21</f>
        <v>0.6552445723253989</v>
      </c>
      <c r="V21" s="25">
        <f t="shared" si="17"/>
        <v>63.487096538279474</v>
      </c>
      <c r="W21" s="26">
        <f t="shared" si="18"/>
        <v>-0.3775774849188287</v>
      </c>
      <c r="Z21" s="14"/>
      <c r="AA21" s="1">
        <f>K21</f>
        <v>102</v>
      </c>
      <c r="AB21" s="1">
        <f>M21</f>
        <v>1.044E-2</v>
      </c>
      <c r="AC21" s="1">
        <f>P21</f>
        <v>1.0702107279693487</v>
      </c>
      <c r="AD21" s="1">
        <f t="shared" ref="AD21:AG21" si="34">Q21</f>
        <v>2.2301397205588827</v>
      </c>
      <c r="AE21" s="1">
        <f t="shared" si="34"/>
        <v>1.4612869474234895</v>
      </c>
      <c r="AF21" s="1">
        <f t="shared" si="34"/>
        <v>2.0838323353293413</v>
      </c>
      <c r="AG21" s="1">
        <f t="shared" si="34"/>
        <v>1.3654198273607114</v>
      </c>
      <c r="AH21" s="1">
        <f>$AK$5+$AK$6*AB21+$AK$7*AC21+$AK$8*AD21+$AK$9*AE21+$AK$10*AF21+$AK$11*AG21</f>
        <v>13.984558336588861</v>
      </c>
      <c r="AI21" s="15">
        <f>AH21/AA21-1</f>
        <v>-0.8628964868961877</v>
      </c>
    </row>
    <row r="22" spans="1:35" ht="17.25" thickBot="1" x14ac:dyDescent="0.35">
      <c r="A22" s="29" t="s">
        <v>63</v>
      </c>
      <c r="B22" s="30">
        <v>96</v>
      </c>
      <c r="D22" s="30">
        <v>2.5086000000000001E-2</v>
      </c>
      <c r="F22" s="30">
        <v>1.3405E-2</v>
      </c>
      <c r="H22" s="30">
        <v>6.1310000000000002E-3</v>
      </c>
      <c r="J22" s="30">
        <v>1.5559E-2</v>
      </c>
      <c r="K22" s="18">
        <f t="shared" si="6"/>
        <v>96</v>
      </c>
      <c r="L22" s="18">
        <f t="shared" ref="L22:L31" si="35">D22</f>
        <v>2.5086000000000001E-2</v>
      </c>
      <c r="M22" s="18">
        <f t="shared" ref="M22:M31" si="36">F22</f>
        <v>1.3405E-2</v>
      </c>
      <c r="N22" s="18">
        <f t="shared" ref="N22:N31" si="37">H22</f>
        <v>6.1310000000000002E-3</v>
      </c>
      <c r="O22" s="18">
        <f t="shared" ref="O22:O31" si="38">J22</f>
        <v>1.5559E-2</v>
      </c>
      <c r="P22" s="18">
        <f t="shared" ref="P22:P31" si="39">L22/M22</f>
        <v>1.8713912719134651</v>
      </c>
      <c r="Q22" s="18">
        <f t="shared" ref="Q22:Q31" si="40">L22/N22</f>
        <v>4.0916653074539227</v>
      </c>
      <c r="R22" s="18">
        <f t="shared" ref="R22:R31" si="41">L22/O22</f>
        <v>1.6123144160935794</v>
      </c>
      <c r="S22" s="18">
        <f t="shared" ref="S22:S31" si="42">M22/N22</f>
        <v>2.1864296199641169</v>
      </c>
      <c r="T22" s="18">
        <f t="shared" ref="T22:T31" si="43">M22/O22</f>
        <v>0.86155922617134784</v>
      </c>
      <c r="U22" s="20">
        <f t="shared" ref="U22:U31" si="44">N22/O22</f>
        <v>0.39404846069798832</v>
      </c>
      <c r="V22" s="25">
        <f t="shared" si="17"/>
        <v>885.08700438754363</v>
      </c>
      <c r="W22" s="26">
        <f t="shared" si="18"/>
        <v>8.2196562957035795</v>
      </c>
      <c r="AA22" s="1">
        <f t="shared" ref="AA22:AA31" si="45">K22</f>
        <v>96</v>
      </c>
      <c r="AB22" s="1">
        <f t="shared" ref="AB22:AB31" si="46">M22</f>
        <v>1.3405E-2</v>
      </c>
      <c r="AC22" s="1">
        <f t="shared" ref="AC22:AC31" si="47">P22</f>
        <v>1.8713912719134651</v>
      </c>
      <c r="AD22" s="1">
        <f t="shared" ref="AD22:AD31" si="48">Q22</f>
        <v>4.0916653074539227</v>
      </c>
      <c r="AE22" s="1">
        <f t="shared" ref="AE22:AE31" si="49">R22</f>
        <v>1.6123144160935794</v>
      </c>
      <c r="AF22" s="1">
        <f t="shared" ref="AF22:AF31" si="50">S22</f>
        <v>2.1864296199641169</v>
      </c>
      <c r="AG22" s="1">
        <f t="shared" ref="AG22:AG31" si="51">T22</f>
        <v>0.86155922617134784</v>
      </c>
      <c r="AH22" s="1">
        <f t="shared" ref="AH22:AH31" si="52">$AK$5+$AK$6*AB22+$AK$7*AC22+$AK$8*AD22+$AK$9*AE22+$AK$10*AF22+$AK$11*AG22</f>
        <v>997.13780768922402</v>
      </c>
      <c r="AI22" s="15">
        <f t="shared" ref="AI22:AI31" si="53">AH22/AA22-1</f>
        <v>9.3868521634294169</v>
      </c>
    </row>
    <row r="23" spans="1:35" ht="17.25" thickBot="1" x14ac:dyDescent="0.35">
      <c r="A23" s="29" t="s">
        <v>64</v>
      </c>
      <c r="B23" s="30">
        <v>131</v>
      </c>
      <c r="D23" s="30">
        <v>2.2908000000000001E-2</v>
      </c>
      <c r="F23" s="30">
        <v>2.2966E-2</v>
      </c>
      <c r="H23" s="30">
        <v>9.5010000000000008E-3</v>
      </c>
      <c r="J23" s="30">
        <v>1.0160000000000001E-2</v>
      </c>
      <c r="K23" s="18">
        <f t="shared" si="6"/>
        <v>131</v>
      </c>
      <c r="L23" s="18">
        <f t="shared" si="35"/>
        <v>2.2908000000000001E-2</v>
      </c>
      <c r="M23" s="18">
        <f t="shared" si="36"/>
        <v>2.2966E-2</v>
      </c>
      <c r="N23" s="18">
        <f t="shared" si="37"/>
        <v>9.5010000000000008E-3</v>
      </c>
      <c r="O23" s="18">
        <f t="shared" si="38"/>
        <v>1.0160000000000001E-2</v>
      </c>
      <c r="P23" s="18">
        <f t="shared" si="39"/>
        <v>0.99747452756248367</v>
      </c>
      <c r="Q23" s="18">
        <f t="shared" si="40"/>
        <v>2.4111146195137354</v>
      </c>
      <c r="R23" s="18">
        <f t="shared" si="41"/>
        <v>2.2547244094488188</v>
      </c>
      <c r="S23" s="18">
        <f t="shared" si="42"/>
        <v>2.4172192400799912</v>
      </c>
      <c r="T23" s="18">
        <f t="shared" si="43"/>
        <v>2.2604330708661418</v>
      </c>
      <c r="U23" s="20">
        <f t="shared" si="44"/>
        <v>0.9351377952755906</v>
      </c>
      <c r="V23" s="25">
        <f t="shared" si="17"/>
        <v>167.56826875637751</v>
      </c>
      <c r="W23" s="26">
        <f t="shared" si="18"/>
        <v>0.27914708974333968</v>
      </c>
      <c r="AA23" s="1">
        <f t="shared" si="45"/>
        <v>131</v>
      </c>
      <c r="AB23" s="1">
        <f t="shared" si="46"/>
        <v>2.2966E-2</v>
      </c>
      <c r="AC23" s="1">
        <f t="shared" si="47"/>
        <v>0.99747452756248367</v>
      </c>
      <c r="AD23" s="1">
        <f t="shared" si="48"/>
        <v>2.4111146195137354</v>
      </c>
      <c r="AE23" s="1">
        <f t="shared" si="49"/>
        <v>2.2547244094488188</v>
      </c>
      <c r="AF23" s="1">
        <f t="shared" si="50"/>
        <v>2.4172192400799912</v>
      </c>
      <c r="AG23" s="1">
        <f t="shared" si="51"/>
        <v>2.2604330708661418</v>
      </c>
      <c r="AH23" s="1">
        <f t="shared" si="52"/>
        <v>156.83099571787807</v>
      </c>
      <c r="AI23" s="15">
        <f t="shared" si="53"/>
        <v>0.19718317341891645</v>
      </c>
    </row>
    <row r="24" spans="1:35" ht="17.25" thickBot="1" x14ac:dyDescent="0.35">
      <c r="A24" s="29" t="s">
        <v>1</v>
      </c>
      <c r="B24" s="30">
        <v>85</v>
      </c>
      <c r="D24" s="30">
        <v>2.3009999999999999E-2</v>
      </c>
      <c r="F24" s="30">
        <v>1.5789000000000001E-2</v>
      </c>
      <c r="H24" s="30">
        <v>7.0070000000000002E-3</v>
      </c>
      <c r="J24" s="30">
        <v>5.901E-3</v>
      </c>
      <c r="K24" s="18">
        <f t="shared" si="6"/>
        <v>85</v>
      </c>
      <c r="L24" s="18">
        <f t="shared" si="35"/>
        <v>2.3009999999999999E-2</v>
      </c>
      <c r="M24" s="18">
        <f t="shared" si="36"/>
        <v>1.5789000000000001E-2</v>
      </c>
      <c r="N24" s="18">
        <f t="shared" si="37"/>
        <v>7.0070000000000002E-3</v>
      </c>
      <c r="O24" s="18">
        <f t="shared" si="38"/>
        <v>5.901E-3</v>
      </c>
      <c r="P24" s="18">
        <f t="shared" si="39"/>
        <v>1.4573437203116093</v>
      </c>
      <c r="Q24" s="18">
        <f t="shared" si="40"/>
        <v>3.2838589981447122</v>
      </c>
      <c r="R24" s="18">
        <f t="shared" si="41"/>
        <v>3.8993390950686324</v>
      </c>
      <c r="S24" s="18">
        <f t="shared" si="42"/>
        <v>2.2533181104609676</v>
      </c>
      <c r="T24" s="18">
        <f t="shared" si="43"/>
        <v>2.6756481952211493</v>
      </c>
      <c r="U24" s="20">
        <f t="shared" si="44"/>
        <v>1.1874258600237249</v>
      </c>
      <c r="V24" s="25">
        <f t="shared" si="17"/>
        <v>-158.42196208610676</v>
      </c>
      <c r="W24" s="26">
        <f t="shared" si="18"/>
        <v>-2.863787789248315</v>
      </c>
      <c r="AA24" s="1">
        <f t="shared" si="45"/>
        <v>85</v>
      </c>
      <c r="AB24" s="1">
        <f t="shared" si="46"/>
        <v>1.5789000000000001E-2</v>
      </c>
      <c r="AC24" s="1">
        <f t="shared" si="47"/>
        <v>1.4573437203116093</v>
      </c>
      <c r="AD24" s="1">
        <f t="shared" si="48"/>
        <v>3.2838589981447122</v>
      </c>
      <c r="AE24" s="1">
        <f t="shared" si="49"/>
        <v>3.8993390950686324</v>
      </c>
      <c r="AF24" s="1">
        <f t="shared" si="50"/>
        <v>2.2533181104609676</v>
      </c>
      <c r="AG24" s="1">
        <f t="shared" si="51"/>
        <v>2.6756481952211493</v>
      </c>
      <c r="AH24" s="1">
        <f t="shared" si="52"/>
        <v>-148.75521090651728</v>
      </c>
      <c r="AI24" s="15">
        <f t="shared" si="53"/>
        <v>-2.7500613047825562</v>
      </c>
    </row>
    <row r="25" spans="1:35" ht="17.25" thickBot="1" x14ac:dyDescent="0.35">
      <c r="A25" s="29" t="s">
        <v>63</v>
      </c>
      <c r="B25" s="30">
        <v>105</v>
      </c>
      <c r="D25" s="30">
        <v>1.7094000000000002E-2</v>
      </c>
      <c r="F25" s="30">
        <v>2.1599E-2</v>
      </c>
      <c r="H25" s="30">
        <v>4.5789999999999997E-3</v>
      </c>
      <c r="J25" s="30">
        <v>1.3110999999999999E-2</v>
      </c>
      <c r="K25" s="18">
        <f t="shared" si="6"/>
        <v>105</v>
      </c>
      <c r="L25" s="18">
        <f t="shared" si="35"/>
        <v>1.7094000000000002E-2</v>
      </c>
      <c r="M25" s="18">
        <f t="shared" si="36"/>
        <v>2.1599E-2</v>
      </c>
      <c r="N25" s="18">
        <f t="shared" si="37"/>
        <v>4.5789999999999997E-3</v>
      </c>
      <c r="O25" s="18">
        <f t="shared" si="38"/>
        <v>1.3110999999999999E-2</v>
      </c>
      <c r="P25" s="18">
        <f t="shared" si="39"/>
        <v>0.79142552895967411</v>
      </c>
      <c r="Q25" s="18">
        <f t="shared" si="40"/>
        <v>3.7331295042585722</v>
      </c>
      <c r="R25" s="18">
        <f t="shared" si="41"/>
        <v>1.3037907100907637</v>
      </c>
      <c r="S25" s="18">
        <f t="shared" si="42"/>
        <v>4.7169687704739029</v>
      </c>
      <c r="T25" s="18">
        <f t="shared" si="43"/>
        <v>1.6473953169094655</v>
      </c>
      <c r="U25" s="20">
        <f t="shared" si="44"/>
        <v>0.34924872244680039</v>
      </c>
      <c r="V25" s="25">
        <f t="shared" si="17"/>
        <v>-96.892627160050608</v>
      </c>
      <c r="W25" s="26">
        <f t="shared" si="18"/>
        <v>-1.9227869253338152</v>
      </c>
      <c r="AA25" s="1">
        <f t="shared" si="45"/>
        <v>105</v>
      </c>
      <c r="AB25" s="1">
        <f t="shared" si="46"/>
        <v>2.1599E-2</v>
      </c>
      <c r="AC25" s="1">
        <f t="shared" si="47"/>
        <v>0.79142552895967411</v>
      </c>
      <c r="AD25" s="1">
        <f t="shared" si="48"/>
        <v>3.7331295042585722</v>
      </c>
      <c r="AE25" s="1">
        <f t="shared" si="49"/>
        <v>1.3037907100907637</v>
      </c>
      <c r="AF25" s="1">
        <f t="shared" si="50"/>
        <v>4.7169687704739029</v>
      </c>
      <c r="AG25" s="1">
        <f t="shared" si="51"/>
        <v>1.6473953169094655</v>
      </c>
      <c r="AH25" s="1">
        <f t="shared" si="52"/>
        <v>-28.922858211423545</v>
      </c>
      <c r="AI25" s="15">
        <f t="shared" si="53"/>
        <v>-1.2754557924897481</v>
      </c>
    </row>
    <row r="26" spans="1:35" ht="17.25" thickBot="1" x14ac:dyDescent="0.35">
      <c r="A26" s="29" t="s">
        <v>65</v>
      </c>
      <c r="B26" s="30">
        <v>105</v>
      </c>
      <c r="D26" s="30">
        <v>4.0122999999999999E-2</v>
      </c>
      <c r="F26" s="30">
        <v>2.6823E-2</v>
      </c>
      <c r="H26" s="30">
        <v>5.091E-3</v>
      </c>
      <c r="J26" s="30">
        <v>1.0442E-2</v>
      </c>
      <c r="K26" s="18">
        <f t="shared" si="6"/>
        <v>105</v>
      </c>
      <c r="L26" s="18">
        <f t="shared" si="35"/>
        <v>4.0122999999999999E-2</v>
      </c>
      <c r="M26" s="18">
        <f t="shared" si="36"/>
        <v>2.6823E-2</v>
      </c>
      <c r="N26" s="18">
        <f t="shared" si="37"/>
        <v>5.091E-3</v>
      </c>
      <c r="O26" s="18">
        <f t="shared" si="38"/>
        <v>1.0442E-2</v>
      </c>
      <c r="P26" s="18">
        <f t="shared" si="39"/>
        <v>1.4958431197106961</v>
      </c>
      <c r="Q26" s="18">
        <f t="shared" si="40"/>
        <v>7.8811628363779214</v>
      </c>
      <c r="R26" s="18">
        <f t="shared" si="41"/>
        <v>3.842463129668646</v>
      </c>
      <c r="S26" s="18">
        <f t="shared" si="42"/>
        <v>5.2687094873305833</v>
      </c>
      <c r="T26" s="18">
        <f t="shared" si="43"/>
        <v>2.5687607737981231</v>
      </c>
      <c r="U26" s="20">
        <f t="shared" si="44"/>
        <v>0.48755027772457382</v>
      </c>
      <c r="V26" s="25">
        <f t="shared" si="17"/>
        <v>611.56623870035492</v>
      </c>
      <c r="W26" s="26">
        <f t="shared" si="18"/>
        <v>4.824440368574809</v>
      </c>
      <c r="AA26" s="1">
        <f t="shared" si="45"/>
        <v>105</v>
      </c>
      <c r="AB26" s="1">
        <f t="shared" si="46"/>
        <v>2.6823E-2</v>
      </c>
      <c r="AC26" s="1">
        <f t="shared" si="47"/>
        <v>1.4958431197106961</v>
      </c>
      <c r="AD26" s="1">
        <f t="shared" si="48"/>
        <v>7.8811628363779214</v>
      </c>
      <c r="AE26" s="1">
        <f t="shared" si="49"/>
        <v>3.842463129668646</v>
      </c>
      <c r="AF26" s="1">
        <f t="shared" si="50"/>
        <v>5.2687094873305833</v>
      </c>
      <c r="AG26" s="1">
        <f t="shared" si="51"/>
        <v>2.5687607737981231</v>
      </c>
      <c r="AH26" s="1">
        <f t="shared" si="52"/>
        <v>611.82420833626315</v>
      </c>
      <c r="AI26" s="15">
        <f t="shared" si="53"/>
        <v>4.8268972222501256</v>
      </c>
    </row>
    <row r="27" spans="1:35" ht="17.25" thickBot="1" x14ac:dyDescent="0.35">
      <c r="A27" s="29" t="s">
        <v>66</v>
      </c>
      <c r="B27" s="30">
        <v>132</v>
      </c>
      <c r="D27" s="30">
        <v>1.0277E-2</v>
      </c>
      <c r="F27" s="30">
        <v>1.3018999999999999E-2</v>
      </c>
      <c r="H27" s="30">
        <v>1.823E-3</v>
      </c>
      <c r="J27" s="30">
        <v>4.1999999999999997E-3</v>
      </c>
      <c r="K27" s="18">
        <f t="shared" si="6"/>
        <v>132</v>
      </c>
      <c r="L27" s="18">
        <f t="shared" si="35"/>
        <v>1.0277E-2</v>
      </c>
      <c r="M27" s="18">
        <f t="shared" si="36"/>
        <v>1.3018999999999999E-2</v>
      </c>
      <c r="N27" s="18">
        <f t="shared" si="37"/>
        <v>1.823E-3</v>
      </c>
      <c r="O27" s="18">
        <f t="shared" si="38"/>
        <v>4.1999999999999997E-3</v>
      </c>
      <c r="P27" s="18">
        <f t="shared" si="39"/>
        <v>0.78938474537214842</v>
      </c>
      <c r="Q27" s="18">
        <f t="shared" si="40"/>
        <v>5.6374108612177727</v>
      </c>
      <c r="R27" s="18">
        <f t="shared" si="41"/>
        <v>2.4469047619047619</v>
      </c>
      <c r="S27" s="18">
        <f t="shared" si="42"/>
        <v>7.1415249588590237</v>
      </c>
      <c r="T27" s="18">
        <f t="shared" si="43"/>
        <v>3.0997619047619049</v>
      </c>
      <c r="U27" s="20">
        <f t="shared" si="44"/>
        <v>0.43404761904761907</v>
      </c>
      <c r="V27" s="25">
        <f t="shared" si="17"/>
        <v>-21.885434469640629</v>
      </c>
      <c r="W27" s="26">
        <f t="shared" si="18"/>
        <v>-1.165798745982126</v>
      </c>
      <c r="AA27" s="1">
        <f t="shared" si="45"/>
        <v>132</v>
      </c>
      <c r="AB27" s="1">
        <f t="shared" si="46"/>
        <v>1.3018999999999999E-2</v>
      </c>
      <c r="AC27" s="1">
        <f t="shared" si="47"/>
        <v>0.78938474537214842</v>
      </c>
      <c r="AD27" s="1">
        <f t="shared" si="48"/>
        <v>5.6374108612177727</v>
      </c>
      <c r="AE27" s="1">
        <f t="shared" si="49"/>
        <v>2.4469047619047619</v>
      </c>
      <c r="AF27" s="1">
        <f t="shared" si="50"/>
        <v>7.1415249588590237</v>
      </c>
      <c r="AG27" s="1">
        <f t="shared" si="51"/>
        <v>3.0997619047619049</v>
      </c>
      <c r="AH27" s="1">
        <f t="shared" si="52"/>
        <v>-56.333919537807105</v>
      </c>
      <c r="AI27" s="15">
        <f t="shared" si="53"/>
        <v>-1.4267721177106598</v>
      </c>
    </row>
    <row r="28" spans="1:35" ht="17.25" thickBot="1" x14ac:dyDescent="0.35">
      <c r="A28" s="29" t="s">
        <v>67</v>
      </c>
      <c r="B28" s="30">
        <v>95</v>
      </c>
      <c r="D28" s="30">
        <v>2.716E-2</v>
      </c>
      <c r="F28" s="30">
        <v>1.4984000000000001E-2</v>
      </c>
      <c r="H28" s="30">
        <v>5.4229999999999999E-3</v>
      </c>
      <c r="J28" s="30">
        <v>1.0596E-2</v>
      </c>
      <c r="K28" s="18">
        <f t="shared" si="6"/>
        <v>95</v>
      </c>
      <c r="L28" s="18">
        <f t="shared" si="35"/>
        <v>2.716E-2</v>
      </c>
      <c r="M28" s="18">
        <f t="shared" si="36"/>
        <v>1.4984000000000001E-2</v>
      </c>
      <c r="N28" s="18">
        <f t="shared" si="37"/>
        <v>5.4229999999999999E-3</v>
      </c>
      <c r="O28" s="18">
        <f t="shared" si="38"/>
        <v>1.0596E-2</v>
      </c>
      <c r="P28" s="18">
        <f t="shared" si="39"/>
        <v>1.8126001067805659</v>
      </c>
      <c r="Q28" s="18">
        <f t="shared" si="40"/>
        <v>5.0082979900424123</v>
      </c>
      <c r="R28" s="18">
        <f t="shared" si="41"/>
        <v>2.5632314080785203</v>
      </c>
      <c r="S28" s="18">
        <f t="shared" si="42"/>
        <v>2.7630462843444592</v>
      </c>
      <c r="T28" s="18">
        <f t="shared" si="43"/>
        <v>1.4141185352963384</v>
      </c>
      <c r="U28" s="20">
        <f t="shared" si="44"/>
        <v>0.51179690449226123</v>
      </c>
      <c r="V28" s="25">
        <f t="shared" si="17"/>
        <v>745.95722449357163</v>
      </c>
      <c r="W28" s="26">
        <f t="shared" si="18"/>
        <v>6.8521813104586489</v>
      </c>
      <c r="AA28" s="1">
        <f t="shared" si="45"/>
        <v>95</v>
      </c>
      <c r="AB28" s="1">
        <f t="shared" si="46"/>
        <v>1.4984000000000001E-2</v>
      </c>
      <c r="AC28" s="1">
        <f t="shared" si="47"/>
        <v>1.8126001067805659</v>
      </c>
      <c r="AD28" s="1">
        <f t="shared" si="48"/>
        <v>5.0082979900424123</v>
      </c>
      <c r="AE28" s="1">
        <f t="shared" si="49"/>
        <v>2.5632314080785203</v>
      </c>
      <c r="AF28" s="1">
        <f t="shared" si="50"/>
        <v>2.7630462843444592</v>
      </c>
      <c r="AG28" s="1">
        <f t="shared" si="51"/>
        <v>1.4141185352963384</v>
      </c>
      <c r="AH28" s="1">
        <f t="shared" si="52"/>
        <v>731.34426127101779</v>
      </c>
      <c r="AI28" s="15">
        <f t="shared" si="53"/>
        <v>6.6983606449580817</v>
      </c>
    </row>
    <row r="29" spans="1:35" ht="17.25" thickBot="1" x14ac:dyDescent="0.35">
      <c r="A29" s="29" t="s">
        <v>68</v>
      </c>
      <c r="B29" s="30">
        <v>105</v>
      </c>
      <c r="D29" s="30">
        <v>3.1791E-2</v>
      </c>
      <c r="F29" s="30">
        <v>2.3120000000000002E-2</v>
      </c>
      <c r="H29" s="30">
        <v>7.0540000000000004E-3</v>
      </c>
      <c r="J29" s="30">
        <v>1.2347E-2</v>
      </c>
      <c r="K29" s="18">
        <f t="shared" si="6"/>
        <v>105</v>
      </c>
      <c r="L29" s="18">
        <f t="shared" si="35"/>
        <v>3.1791E-2</v>
      </c>
      <c r="M29" s="18">
        <f t="shared" si="36"/>
        <v>2.3120000000000002E-2</v>
      </c>
      <c r="N29" s="18">
        <f t="shared" si="37"/>
        <v>7.0540000000000004E-3</v>
      </c>
      <c r="O29" s="18">
        <f t="shared" si="38"/>
        <v>1.2347E-2</v>
      </c>
      <c r="P29" s="18">
        <f t="shared" si="39"/>
        <v>1.3750432525951557</v>
      </c>
      <c r="Q29" s="18">
        <f t="shared" si="40"/>
        <v>4.5068046498440602</v>
      </c>
      <c r="R29" s="18">
        <f t="shared" si="41"/>
        <v>2.5747954968818334</v>
      </c>
      <c r="S29" s="18">
        <f t="shared" si="42"/>
        <v>3.2775730082222854</v>
      </c>
      <c r="T29" s="18">
        <f t="shared" si="43"/>
        <v>1.8725196403984774</v>
      </c>
      <c r="U29" s="20">
        <f t="shared" si="44"/>
        <v>0.57131286952296101</v>
      </c>
      <c r="V29" s="25">
        <f t="shared" si="17"/>
        <v>415.63353041296591</v>
      </c>
      <c r="W29" s="26">
        <f t="shared" si="18"/>
        <v>2.95841457536158</v>
      </c>
      <c r="AA29" s="1">
        <f t="shared" si="45"/>
        <v>105</v>
      </c>
      <c r="AB29" s="1">
        <f t="shared" si="46"/>
        <v>2.3120000000000002E-2</v>
      </c>
      <c r="AC29" s="1">
        <f t="shared" si="47"/>
        <v>1.3750432525951557</v>
      </c>
      <c r="AD29" s="1">
        <f t="shared" si="48"/>
        <v>4.5068046498440602</v>
      </c>
      <c r="AE29" s="1">
        <f t="shared" si="49"/>
        <v>2.5747954968818334</v>
      </c>
      <c r="AF29" s="1">
        <f t="shared" si="50"/>
        <v>3.2775730082222854</v>
      </c>
      <c r="AG29" s="1">
        <f t="shared" si="51"/>
        <v>1.8725196403984774</v>
      </c>
      <c r="AH29" s="1">
        <f t="shared" si="52"/>
        <v>425.3598250902196</v>
      </c>
      <c r="AI29" s="15">
        <f t="shared" si="53"/>
        <v>3.0510459532401866</v>
      </c>
    </row>
    <row r="30" spans="1:35" ht="17.25" thickBot="1" x14ac:dyDescent="0.35">
      <c r="A30" s="29" t="s">
        <v>69</v>
      </c>
      <c r="B30" s="30">
        <v>109</v>
      </c>
      <c r="D30" s="30">
        <v>2.6328000000000001E-2</v>
      </c>
      <c r="F30" s="30">
        <v>1.8054000000000001E-2</v>
      </c>
      <c r="H30" s="30">
        <v>1.3259999999999999E-2</v>
      </c>
      <c r="J30" s="30">
        <v>1.3587E-2</v>
      </c>
      <c r="K30" s="18">
        <f t="shared" si="6"/>
        <v>109</v>
      </c>
      <c r="L30" s="18">
        <f t="shared" si="35"/>
        <v>2.6328000000000001E-2</v>
      </c>
      <c r="M30" s="18">
        <f t="shared" si="36"/>
        <v>1.8054000000000001E-2</v>
      </c>
      <c r="N30" s="18">
        <f t="shared" si="37"/>
        <v>1.3259999999999999E-2</v>
      </c>
      <c r="O30" s="18">
        <f t="shared" si="38"/>
        <v>1.3587E-2</v>
      </c>
      <c r="P30" s="18">
        <f t="shared" si="39"/>
        <v>1.4582917912927882</v>
      </c>
      <c r="Q30" s="18">
        <f t="shared" si="40"/>
        <v>1.9855203619909505</v>
      </c>
      <c r="R30" s="18">
        <f t="shared" si="41"/>
        <v>1.9377345992492825</v>
      </c>
      <c r="S30" s="18">
        <f t="shared" si="42"/>
        <v>1.3615384615384616</v>
      </c>
      <c r="T30" s="18">
        <f t="shared" si="43"/>
        <v>1.3287701479355267</v>
      </c>
      <c r="U30" s="20">
        <f t="shared" si="44"/>
        <v>0.97593287701479348</v>
      </c>
      <c r="V30" s="25">
        <f t="shared" si="17"/>
        <v>254.23008829793037</v>
      </c>
      <c r="W30" s="26">
        <f t="shared" si="18"/>
        <v>1.3323861311736729</v>
      </c>
      <c r="AA30" s="1">
        <f t="shared" si="45"/>
        <v>109</v>
      </c>
      <c r="AB30" s="1">
        <f t="shared" si="46"/>
        <v>1.8054000000000001E-2</v>
      </c>
      <c r="AC30" s="1">
        <f t="shared" si="47"/>
        <v>1.4582917912927882</v>
      </c>
      <c r="AD30" s="1">
        <f t="shared" si="48"/>
        <v>1.9855203619909505</v>
      </c>
      <c r="AE30" s="1">
        <f t="shared" si="49"/>
        <v>1.9377345992492825</v>
      </c>
      <c r="AF30" s="1">
        <f t="shared" si="50"/>
        <v>1.3615384615384616</v>
      </c>
      <c r="AG30" s="1">
        <f t="shared" si="51"/>
        <v>1.3287701479355267</v>
      </c>
      <c r="AH30" s="1">
        <f t="shared" si="52"/>
        <v>290.33588874251609</v>
      </c>
      <c r="AI30" s="15">
        <f t="shared" si="53"/>
        <v>1.6636320068120742</v>
      </c>
    </row>
    <row r="31" spans="1:35" ht="17.25" thickBot="1" x14ac:dyDescent="0.35">
      <c r="A31" s="29" t="s">
        <v>64</v>
      </c>
      <c r="B31" s="30">
        <v>111</v>
      </c>
      <c r="D31" s="30">
        <v>2.7007E-2</v>
      </c>
      <c r="F31" s="30">
        <v>1.8148999999999998E-2</v>
      </c>
      <c r="H31" s="30">
        <v>4.8419999999999999E-3</v>
      </c>
      <c r="J31" s="30">
        <v>1.0553E-2</v>
      </c>
      <c r="K31" s="18">
        <f t="shared" si="6"/>
        <v>111</v>
      </c>
      <c r="L31" s="18">
        <f t="shared" si="35"/>
        <v>2.7007E-2</v>
      </c>
      <c r="M31" s="18">
        <f t="shared" si="36"/>
        <v>1.8148999999999998E-2</v>
      </c>
      <c r="N31" s="18">
        <f t="shared" si="37"/>
        <v>4.8419999999999999E-3</v>
      </c>
      <c r="O31" s="18">
        <f t="shared" si="38"/>
        <v>1.0553E-2</v>
      </c>
      <c r="P31" s="18">
        <f t="shared" si="39"/>
        <v>1.488070968097416</v>
      </c>
      <c r="Q31" s="18">
        <f t="shared" si="40"/>
        <v>5.5776538620404787</v>
      </c>
      <c r="R31" s="18">
        <f t="shared" si="41"/>
        <v>2.5591774850753342</v>
      </c>
      <c r="S31" s="18">
        <f t="shared" si="42"/>
        <v>3.7482445270549358</v>
      </c>
      <c r="T31" s="18">
        <f t="shared" si="43"/>
        <v>1.7197953188666728</v>
      </c>
      <c r="U31" s="20">
        <f t="shared" si="44"/>
        <v>0.45882687387472759</v>
      </c>
      <c r="V31" s="25">
        <f t="shared" si="17"/>
        <v>560.34647493370255</v>
      </c>
      <c r="W31" s="26">
        <f t="shared" si="18"/>
        <v>4.0481664408441675</v>
      </c>
      <c r="AA31" s="1">
        <f t="shared" si="45"/>
        <v>111</v>
      </c>
      <c r="AB31" s="1">
        <f t="shared" si="46"/>
        <v>1.8148999999999998E-2</v>
      </c>
      <c r="AC31" s="1">
        <f t="shared" si="47"/>
        <v>1.488070968097416</v>
      </c>
      <c r="AD31" s="1">
        <f t="shared" si="48"/>
        <v>5.5776538620404787</v>
      </c>
      <c r="AE31" s="1">
        <f t="shared" si="49"/>
        <v>2.5591774850753342</v>
      </c>
      <c r="AF31" s="1">
        <f t="shared" si="50"/>
        <v>3.7482445270549358</v>
      </c>
      <c r="AG31" s="1">
        <f t="shared" si="51"/>
        <v>1.7197953188666728</v>
      </c>
      <c r="AH31" s="1">
        <f t="shared" si="52"/>
        <v>559.81279490394172</v>
      </c>
      <c r="AI31" s="15">
        <f t="shared" si="53"/>
        <v>4.0433585126481235</v>
      </c>
    </row>
    <row r="42" spans="5:10" x14ac:dyDescent="0.25">
      <c r="E42" s="27"/>
    </row>
    <row r="43" spans="5:10" ht="16.5" x14ac:dyDescent="0.25">
      <c r="E43" s="28"/>
      <c r="F43" s="29"/>
      <c r="G43" s="29"/>
      <c r="H43" s="29"/>
      <c r="I43" s="29"/>
      <c r="J43" s="29"/>
    </row>
    <row r="44" spans="5:10" ht="16.5" x14ac:dyDescent="0.25">
      <c r="E44" s="29"/>
      <c r="F44" s="30"/>
      <c r="G44" s="30"/>
      <c r="H44" s="30"/>
      <c r="I44" s="30"/>
      <c r="J44" s="30"/>
    </row>
    <row r="45" spans="5:10" ht="16.5" x14ac:dyDescent="0.25">
      <c r="E45" s="29"/>
      <c r="F45" s="30"/>
      <c r="G45" s="30"/>
      <c r="H45" s="30"/>
      <c r="I45" s="30"/>
      <c r="J45" s="30"/>
    </row>
    <row r="46" spans="5:10" ht="16.5" x14ac:dyDescent="0.25">
      <c r="E46" s="29"/>
      <c r="F46" s="30"/>
      <c r="G46" s="30"/>
      <c r="H46" s="30"/>
      <c r="I46" s="30"/>
      <c r="J46" s="30"/>
    </row>
    <row r="47" spans="5:10" ht="16.5" x14ac:dyDescent="0.25">
      <c r="E47" s="29"/>
      <c r="F47" s="30"/>
      <c r="G47" s="30"/>
      <c r="H47" s="30"/>
      <c r="I47" s="30"/>
      <c r="J47" s="30"/>
    </row>
    <row r="48" spans="5:10" ht="16.5" x14ac:dyDescent="0.25">
      <c r="E48" s="29"/>
      <c r="F48" s="30"/>
      <c r="G48" s="30"/>
      <c r="H48" s="30"/>
      <c r="I48" s="30"/>
      <c r="J48" s="30"/>
    </row>
    <row r="49" spans="5:10" ht="16.5" x14ac:dyDescent="0.25">
      <c r="E49" s="29"/>
      <c r="F49" s="30"/>
      <c r="G49" s="30"/>
      <c r="H49" s="30"/>
      <c r="I49" s="30"/>
      <c r="J49" s="30"/>
    </row>
    <row r="50" spans="5:10" ht="16.5" x14ac:dyDescent="0.25">
      <c r="E50" s="29"/>
      <c r="F50" s="30"/>
      <c r="G50" s="30"/>
      <c r="H50" s="30"/>
      <c r="I50" s="30"/>
      <c r="J50" s="30"/>
    </row>
    <row r="51" spans="5:10" ht="16.5" x14ac:dyDescent="0.25">
      <c r="E51" s="29"/>
      <c r="F51" s="30"/>
      <c r="G51" s="30"/>
      <c r="H51" s="30"/>
      <c r="I51" s="30"/>
      <c r="J51" s="30"/>
    </row>
    <row r="52" spans="5:10" ht="16.5" x14ac:dyDescent="0.25">
      <c r="E52" s="29"/>
      <c r="F52" s="30"/>
      <c r="G52" s="30"/>
      <c r="H52" s="30"/>
      <c r="I52" s="30"/>
      <c r="J52" s="30"/>
    </row>
    <row r="53" spans="5:10" ht="16.5" x14ac:dyDescent="0.25">
      <c r="E53" s="29"/>
      <c r="F53" s="30"/>
      <c r="G53" s="30"/>
      <c r="H53" s="30"/>
      <c r="I53" s="30"/>
      <c r="J53" s="30"/>
    </row>
    <row r="54" spans="5:10" ht="16.5" x14ac:dyDescent="0.25">
      <c r="E54" s="29"/>
      <c r="F54" s="30"/>
      <c r="G54" s="30"/>
      <c r="H54" s="30"/>
      <c r="I54" s="30"/>
      <c r="J54" s="30"/>
    </row>
    <row r="55" spans="5:10" x14ac:dyDescent="0.25">
      <c r="E55" s="31"/>
    </row>
    <row r="56" spans="5:10" x14ac:dyDescent="0.25">
      <c r="E56" s="27"/>
    </row>
  </sheetData>
  <mergeCells count="4">
    <mergeCell ref="C2:D2"/>
    <mergeCell ref="E2:F2"/>
    <mergeCell ref="G2:H2"/>
    <mergeCell ref="I2:J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J19"/>
    </sheetView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5"/>
  <sheetViews>
    <sheetView topLeftCell="S1" zoomScale="115" zoomScaleNormal="115" workbookViewId="0">
      <selection activeCell="M24" sqref="M24"/>
    </sheetView>
  </sheetViews>
  <sheetFormatPr defaultRowHeight="15.75" x14ac:dyDescent="0.25"/>
  <cols>
    <col min="2" max="2" width="4.7109375" customWidth="1"/>
    <col min="3" max="3" width="9" customWidth="1"/>
    <col min="4" max="4" width="13" bestFit="1" customWidth="1"/>
    <col min="11" max="11" width="6.28515625" bestFit="1" customWidth="1"/>
    <col min="23" max="23" width="10.42578125" customWidth="1"/>
    <col min="25" max="25" width="9.140625" customWidth="1"/>
    <col min="26" max="26" width="1.140625" style="32" customWidth="1"/>
    <col min="27" max="27" width="7.42578125" customWidth="1"/>
    <col min="28" max="28" width="7.28515625" customWidth="1"/>
    <col min="29" max="31" width="7.140625" bestFit="1" customWidth="1"/>
    <col min="32" max="32" width="9.28515625" customWidth="1"/>
    <col min="35" max="35" width="9.85546875" bestFit="1" customWidth="1"/>
  </cols>
  <sheetData>
    <row r="2" spans="1:37" x14ac:dyDescent="0.25">
      <c r="C2" s="8">
        <v>940</v>
      </c>
      <c r="D2" s="8"/>
      <c r="E2" s="8">
        <v>970</v>
      </c>
      <c r="F2" s="8"/>
      <c r="G2" s="8">
        <v>1200</v>
      </c>
      <c r="H2" s="8"/>
      <c r="I2" s="8">
        <v>1300</v>
      </c>
      <c r="J2" s="8"/>
    </row>
    <row r="3" spans="1:37" ht="16.5" thickBot="1" x14ac:dyDescent="0.3">
      <c r="A3" s="7" t="s">
        <v>9</v>
      </c>
      <c r="B3" t="s">
        <v>0</v>
      </c>
      <c r="C3" s="6" t="s">
        <v>7</v>
      </c>
      <c r="D3" s="6" t="s">
        <v>8</v>
      </c>
      <c r="E3" s="6" t="s">
        <v>7</v>
      </c>
      <c r="F3" s="6" t="s">
        <v>8</v>
      </c>
      <c r="G3" s="6" t="s">
        <v>7</v>
      </c>
      <c r="H3" s="6" t="s">
        <v>8</v>
      </c>
      <c r="I3" s="6" t="s">
        <v>7</v>
      </c>
      <c r="J3" s="6" t="s">
        <v>8</v>
      </c>
      <c r="L3" s="6" t="s">
        <v>72</v>
      </c>
      <c r="N3" s="6" t="s">
        <v>73</v>
      </c>
      <c r="O3" t="s">
        <v>73</v>
      </c>
      <c r="U3" t="s">
        <v>73</v>
      </c>
    </row>
    <row r="4" spans="1:37" x14ac:dyDescent="0.25">
      <c r="A4" s="7"/>
      <c r="C4" s="9" t="s">
        <v>11</v>
      </c>
      <c r="D4" s="9" t="s">
        <v>12</v>
      </c>
      <c r="E4" s="9" t="s">
        <v>13</v>
      </c>
      <c r="F4" s="9" t="s">
        <v>14</v>
      </c>
      <c r="G4" s="9" t="s">
        <v>15</v>
      </c>
      <c r="H4" s="9" t="s">
        <v>16</v>
      </c>
      <c r="I4" s="9" t="s">
        <v>17</v>
      </c>
      <c r="J4" s="9" t="s">
        <v>18</v>
      </c>
      <c r="K4" s="16" t="s">
        <v>25</v>
      </c>
      <c r="L4" s="17" t="s">
        <v>19</v>
      </c>
      <c r="M4" s="17" t="s">
        <v>14</v>
      </c>
      <c r="N4" s="17" t="s">
        <v>16</v>
      </c>
      <c r="O4" s="17" t="s">
        <v>18</v>
      </c>
      <c r="P4" s="17" t="s">
        <v>20</v>
      </c>
      <c r="Q4" s="17" t="s">
        <v>21</v>
      </c>
      <c r="R4" s="17" t="s">
        <v>22</v>
      </c>
      <c r="S4" s="17" t="s">
        <v>23</v>
      </c>
      <c r="T4" s="17" t="s">
        <v>24</v>
      </c>
      <c r="U4" s="19" t="s">
        <v>26</v>
      </c>
      <c r="V4" s="21" t="s">
        <v>61</v>
      </c>
      <c r="W4" s="22" t="s">
        <v>62</v>
      </c>
      <c r="X4" s="12"/>
      <c r="Y4" s="12" t="s">
        <v>44</v>
      </c>
      <c r="AA4" s="34" t="s">
        <v>25</v>
      </c>
      <c r="AB4" s="35" t="str">
        <f t="shared" ref="AB4" si="0">M4</f>
        <v>Y2</v>
      </c>
      <c r="AC4" s="36" t="str">
        <f>P4</f>
        <v>Y1/Y2</v>
      </c>
      <c r="AD4" s="36" t="str">
        <f>Q4</f>
        <v>Y1/Y3</v>
      </c>
      <c r="AE4" s="36" t="str">
        <f>R4</f>
        <v>Y1/Y4</v>
      </c>
      <c r="AF4" s="36" t="str">
        <f>S4</f>
        <v>Y2/Y3</v>
      </c>
      <c r="AG4" s="37" t="str">
        <f>T4</f>
        <v>Y2/Y4</v>
      </c>
      <c r="AH4" t="s">
        <v>61</v>
      </c>
      <c r="AI4" t="s">
        <v>74</v>
      </c>
      <c r="AJ4" s="12"/>
      <c r="AK4" s="12" t="s">
        <v>44</v>
      </c>
    </row>
    <row r="5" spans="1:37" s="1" customFormat="1" ht="16.5" x14ac:dyDescent="0.3">
      <c r="A5" s="3" t="s">
        <v>3</v>
      </c>
      <c r="B5">
        <v>307</v>
      </c>
      <c r="C5" s="4">
        <v>0.77825336213105767</v>
      </c>
      <c r="D5">
        <v>1.6618562986842021E-2</v>
      </c>
      <c r="E5">
        <v>0.6179888203978634</v>
      </c>
      <c r="F5">
        <v>8.7553086889432512E-3</v>
      </c>
      <c r="G5">
        <v>0.35055729195453394</v>
      </c>
      <c r="H5">
        <v>2.5904796722725615E-3</v>
      </c>
      <c r="I5">
        <v>0.45718063648271762</v>
      </c>
      <c r="J5">
        <v>3.9556645298711186E-3</v>
      </c>
      <c r="K5" s="18">
        <f>B5</f>
        <v>307</v>
      </c>
      <c r="L5" s="18">
        <f>D5</f>
        <v>1.6618562986842021E-2</v>
      </c>
      <c r="M5" s="18">
        <f>F5</f>
        <v>8.7553086889432512E-3</v>
      </c>
      <c r="N5" s="18">
        <f>H5</f>
        <v>2.5904796722725615E-3</v>
      </c>
      <c r="O5" s="18">
        <f>J5</f>
        <v>3.9556645298711186E-3</v>
      </c>
      <c r="P5" s="18">
        <f>L5/M5</f>
        <v>1.8981127424814819</v>
      </c>
      <c r="Q5" s="18">
        <f>L5/N5</f>
        <v>6.4152454716091176</v>
      </c>
      <c r="R5" s="18">
        <f>L5/O5</f>
        <v>4.2012063614968582</v>
      </c>
      <c r="S5" s="18">
        <f>M5/N5</f>
        <v>3.3798021203009259</v>
      </c>
      <c r="T5" s="18">
        <f>M5/O5</f>
        <v>2.213359758601297</v>
      </c>
      <c r="U5" s="20">
        <f>N5/O5</f>
        <v>0.65487850466352948</v>
      </c>
      <c r="V5" s="23">
        <f>$Y$5+$Y$6*L5+$Y$7*M5+$Y$8*N5+$Y$9*O5+$Y$10*P5+$Y$11*Q5+$Y$12*R5+$Y$13*S5+$Y$14*T5+$Y$15*U5</f>
        <v>323.79428023213029</v>
      </c>
      <c r="W5" s="24">
        <f>V5/K5-1</f>
        <v>5.4704495870131264E-2</v>
      </c>
      <c r="X5" s="10" t="s">
        <v>38</v>
      </c>
      <c r="Y5" s="10">
        <v>-927.78388753978402</v>
      </c>
      <c r="Z5" s="14"/>
      <c r="AA5" s="20">
        <f>K5</f>
        <v>307</v>
      </c>
      <c r="AB5" s="38">
        <f>M5</f>
        <v>8.7553086889432512E-3</v>
      </c>
      <c r="AC5" s="33">
        <f t="shared" ref="AC5:AG20" si="1">P5</f>
        <v>1.8981127424814819</v>
      </c>
      <c r="AD5" s="33">
        <f t="shared" si="1"/>
        <v>6.4152454716091176</v>
      </c>
      <c r="AE5" s="33">
        <f t="shared" si="1"/>
        <v>4.2012063614968582</v>
      </c>
      <c r="AF5" s="33">
        <f t="shared" si="1"/>
        <v>3.3798021203009259</v>
      </c>
      <c r="AG5" s="39">
        <f t="shared" si="1"/>
        <v>2.213359758601297</v>
      </c>
      <c r="AH5" s="1">
        <f>$AK$5+$AK$6*AB5+$AK$7*AC5+$AK$8*AD5+$AK$9*AE5+$AK$10*AF5+$AK$11*AG5</f>
        <v>268.07591693947938</v>
      </c>
      <c r="AI5" s="15">
        <f>AH5/AA5-1</f>
        <v>-0.12678854417107688</v>
      </c>
      <c r="AJ5" s="10" t="s">
        <v>38</v>
      </c>
      <c r="AK5" s="10">
        <v>-1368.9458992905274</v>
      </c>
    </row>
    <row r="6" spans="1:37" s="1" customFormat="1" ht="16.5" x14ac:dyDescent="0.3">
      <c r="A6" t="s">
        <v>4</v>
      </c>
      <c r="B6">
        <v>267</v>
      </c>
      <c r="C6" s="4">
        <v>1.0511238895986297</v>
      </c>
      <c r="D6">
        <v>3.0413998154562014E-2</v>
      </c>
      <c r="E6">
        <v>0.88762050776132673</v>
      </c>
      <c r="F6">
        <v>1.8036186442451373E-2</v>
      </c>
      <c r="G6">
        <v>0.46781168500332071</v>
      </c>
      <c r="H6">
        <v>2.7532040194502947E-3</v>
      </c>
      <c r="I6">
        <v>0.58452810369898023</v>
      </c>
      <c r="J6">
        <v>5.0797546930848375E-3</v>
      </c>
      <c r="K6" s="18">
        <f t="shared" ref="K6:K30" si="2">B6</f>
        <v>267</v>
      </c>
      <c r="L6" s="18">
        <f t="shared" ref="L6:L30" si="3">D6</f>
        <v>3.0413998154562014E-2</v>
      </c>
      <c r="M6" s="18">
        <f t="shared" ref="M6:M30" si="4">F6</f>
        <v>1.8036186442451373E-2</v>
      </c>
      <c r="N6" s="18">
        <f t="shared" ref="N6:N30" si="5">H6</f>
        <v>2.7532040194502947E-3</v>
      </c>
      <c r="O6" s="18">
        <f t="shared" ref="O6:O30" si="6">J6</f>
        <v>5.0797546930848375E-3</v>
      </c>
      <c r="P6" s="18">
        <f t="shared" ref="P6:P30" si="7">L6/M6</f>
        <v>1.6862765447454711</v>
      </c>
      <c r="Q6" s="18">
        <f t="shared" ref="Q6:Q30" si="8">L6/N6</f>
        <v>11.046765128809625</v>
      </c>
      <c r="R6" s="18">
        <f t="shared" ref="R6:R30" si="9">L6/O6</f>
        <v>5.9872966298874912</v>
      </c>
      <c r="S6" s="18">
        <f t="shared" ref="S6:S30" si="10">M6/N6</f>
        <v>6.5509807173870396</v>
      </c>
      <c r="T6" s="18">
        <f t="shared" ref="T6:T30" si="11">M6/O6</f>
        <v>3.5506018562282864</v>
      </c>
      <c r="U6" s="20">
        <f t="shared" ref="U6:U30" si="12">N6/O6</f>
        <v>0.54199546745796234</v>
      </c>
      <c r="V6" s="23">
        <f t="shared" ref="V6:V30" si="13">$Y$5+$Y$6*L6+$Y$7*M6+$Y$8*N6+$Y$9*O6+$Y$10*P6+$Y$11*Q6+$Y$12*R6+$Y$13*S6+$Y$14*T6+$Y$15*U6</f>
        <v>259.30096594172363</v>
      </c>
      <c r="W6" s="24">
        <f t="shared" ref="W6:W30" si="14">V6/K6-1</f>
        <v>-2.8835333551596842E-2</v>
      </c>
      <c r="X6" s="10" t="s">
        <v>51</v>
      </c>
      <c r="Y6" s="10">
        <v>2274.7325794692251</v>
      </c>
      <c r="Z6" s="14"/>
      <c r="AA6" s="20">
        <f t="shared" ref="AA6:AA19" si="15">K6</f>
        <v>267</v>
      </c>
      <c r="AB6" s="38">
        <f t="shared" ref="AB6:AB19" si="16">M6</f>
        <v>1.8036186442451373E-2</v>
      </c>
      <c r="AC6" s="33">
        <f t="shared" si="1"/>
        <v>1.6862765447454711</v>
      </c>
      <c r="AD6" s="33">
        <f t="shared" si="1"/>
        <v>11.046765128809625</v>
      </c>
      <c r="AE6" s="33">
        <f t="shared" si="1"/>
        <v>5.9872966298874912</v>
      </c>
      <c r="AF6" s="33">
        <f t="shared" si="1"/>
        <v>6.5509807173870396</v>
      </c>
      <c r="AG6" s="39">
        <f t="shared" si="1"/>
        <v>3.5506018562282864</v>
      </c>
      <c r="AH6" s="1">
        <f t="shared" ref="AH6:AH19" si="17">$AK$5+$AK$6*AB6+$AK$7*AC6+$AK$8*AD6+$AK$9*AE6+$AK$10*AF6+$AK$11*AG6</f>
        <v>303.92597167665963</v>
      </c>
      <c r="AI6" s="15">
        <f t="shared" ref="AI6:AI18" si="18">AH6/AA6-1</f>
        <v>0.13829951938823837</v>
      </c>
      <c r="AJ6" s="10" t="s">
        <v>51</v>
      </c>
      <c r="AK6" s="10">
        <v>16790.851987916925</v>
      </c>
    </row>
    <row r="7" spans="1:37" s="1" customFormat="1" ht="16.5" x14ac:dyDescent="0.3">
      <c r="A7" t="s">
        <v>5</v>
      </c>
      <c r="B7">
        <v>222</v>
      </c>
      <c r="C7" s="4">
        <v>0.60037355167123552</v>
      </c>
      <c r="D7">
        <v>2.3561487449201033E-2</v>
      </c>
      <c r="E7">
        <v>0.58171439772743139</v>
      </c>
      <c r="F7">
        <v>2.2149808475591636E-2</v>
      </c>
      <c r="G7">
        <v>0.3792539036091967</v>
      </c>
      <c r="H7">
        <v>5.9664675000303249E-3</v>
      </c>
      <c r="I7">
        <v>0.58642047405097975</v>
      </c>
      <c r="J7">
        <v>1.1341628882723291E-2</v>
      </c>
      <c r="K7" s="18">
        <f t="shared" si="2"/>
        <v>222</v>
      </c>
      <c r="L7" s="18">
        <f t="shared" si="3"/>
        <v>2.3561487449201033E-2</v>
      </c>
      <c r="M7" s="18">
        <f t="shared" si="4"/>
        <v>2.2149808475591636E-2</v>
      </c>
      <c r="N7" s="18">
        <f t="shared" si="5"/>
        <v>5.9664675000303249E-3</v>
      </c>
      <c r="O7" s="18">
        <f t="shared" si="6"/>
        <v>1.1341628882723291E-2</v>
      </c>
      <c r="P7" s="18">
        <f t="shared" si="7"/>
        <v>1.0637332361209815</v>
      </c>
      <c r="Q7" s="18">
        <f t="shared" si="8"/>
        <v>3.9489844617575276</v>
      </c>
      <c r="R7" s="18">
        <f t="shared" si="9"/>
        <v>2.0774341757110619</v>
      </c>
      <c r="S7" s="18">
        <f t="shared" si="10"/>
        <v>3.7123823226187116</v>
      </c>
      <c r="T7" s="18">
        <f t="shared" si="11"/>
        <v>1.9529653724900529</v>
      </c>
      <c r="U7" s="20">
        <f t="shared" si="12"/>
        <v>0.52606795388262506</v>
      </c>
      <c r="V7" s="23">
        <f t="shared" si="13"/>
        <v>231.15779113161906</v>
      </c>
      <c r="W7" s="24">
        <f t="shared" si="14"/>
        <v>4.1251311403689428E-2</v>
      </c>
      <c r="X7" s="10" t="s">
        <v>52</v>
      </c>
      <c r="Y7" s="10">
        <v>25130.698803759868</v>
      </c>
      <c r="Z7" s="14"/>
      <c r="AA7" s="20">
        <f t="shared" si="15"/>
        <v>222</v>
      </c>
      <c r="AB7" s="38">
        <f t="shared" si="16"/>
        <v>2.2149808475591636E-2</v>
      </c>
      <c r="AC7" s="33">
        <f t="shared" si="1"/>
        <v>1.0637332361209815</v>
      </c>
      <c r="AD7" s="33">
        <f t="shared" si="1"/>
        <v>3.9489844617575276</v>
      </c>
      <c r="AE7" s="33">
        <f t="shared" si="1"/>
        <v>2.0774341757110619</v>
      </c>
      <c r="AF7" s="33">
        <f t="shared" si="1"/>
        <v>3.7123823226187116</v>
      </c>
      <c r="AG7" s="39">
        <f t="shared" si="1"/>
        <v>1.9529653724900529</v>
      </c>
      <c r="AH7" s="1">
        <f t="shared" si="17"/>
        <v>236.03322244179662</v>
      </c>
      <c r="AI7" s="15">
        <f t="shared" si="18"/>
        <v>6.3212713701786605E-2</v>
      </c>
      <c r="AJ7" s="10" t="s">
        <v>52</v>
      </c>
      <c r="AK7" s="10">
        <v>1145.8422801562051</v>
      </c>
    </row>
    <row r="8" spans="1:37" s="1" customFormat="1" ht="16.5" x14ac:dyDescent="0.3">
      <c r="A8" t="s">
        <v>6</v>
      </c>
      <c r="B8">
        <v>138</v>
      </c>
      <c r="C8" s="4">
        <v>0.61124890041082436</v>
      </c>
      <c r="D8">
        <v>2.1139304556545904E-2</v>
      </c>
      <c r="E8">
        <v>0.94574081876223859</v>
      </c>
      <c r="F8">
        <v>2.2251725096038562E-2</v>
      </c>
      <c r="G8">
        <v>0.57733356599875529</v>
      </c>
      <c r="H8">
        <v>6.7507984673484834E-3</v>
      </c>
      <c r="I8">
        <v>0.62387737980955438</v>
      </c>
      <c r="J8">
        <v>5.5620496388614372E-3</v>
      </c>
      <c r="K8" s="18">
        <f t="shared" si="2"/>
        <v>138</v>
      </c>
      <c r="L8" s="18">
        <f t="shared" si="3"/>
        <v>2.1139304556545904E-2</v>
      </c>
      <c r="M8" s="18">
        <f t="shared" si="4"/>
        <v>2.2251725096038562E-2</v>
      </c>
      <c r="N8" s="18">
        <f t="shared" si="5"/>
        <v>6.7507984673484834E-3</v>
      </c>
      <c r="O8" s="18">
        <f t="shared" si="6"/>
        <v>5.5620496388614372E-3</v>
      </c>
      <c r="P8" s="18">
        <f t="shared" si="7"/>
        <v>0.95000744730166109</v>
      </c>
      <c r="Q8" s="18">
        <f t="shared" si="8"/>
        <v>3.1313784078713294</v>
      </c>
      <c r="R8" s="18">
        <f t="shared" si="9"/>
        <v>3.8006321282801716</v>
      </c>
      <c r="S8" s="18">
        <f t="shared" si="10"/>
        <v>3.2961619582725286</v>
      </c>
      <c r="T8" s="18">
        <f t="shared" si="11"/>
        <v>4.0006340361596511</v>
      </c>
      <c r="U8" s="20">
        <f t="shared" si="12"/>
        <v>1.2137249585443084</v>
      </c>
      <c r="V8" s="23">
        <f t="shared" si="13"/>
        <v>126.34873822235176</v>
      </c>
      <c r="W8" s="24">
        <f t="shared" si="14"/>
        <v>-8.4429433171364088E-2</v>
      </c>
      <c r="X8" s="10" t="s">
        <v>53</v>
      </c>
      <c r="Y8" s="10">
        <v>17128.63413599032</v>
      </c>
      <c r="Z8" s="14"/>
      <c r="AA8" s="20">
        <f t="shared" si="15"/>
        <v>138</v>
      </c>
      <c r="AB8" s="38">
        <f t="shared" si="16"/>
        <v>2.2251725096038562E-2</v>
      </c>
      <c r="AC8" s="33">
        <f t="shared" si="1"/>
        <v>0.95000744730166109</v>
      </c>
      <c r="AD8" s="33">
        <f t="shared" si="1"/>
        <v>3.1313784078713294</v>
      </c>
      <c r="AE8" s="33">
        <f t="shared" si="1"/>
        <v>3.8006321282801716</v>
      </c>
      <c r="AF8" s="33">
        <f t="shared" si="1"/>
        <v>3.2961619582725286</v>
      </c>
      <c r="AG8" s="39">
        <f t="shared" si="1"/>
        <v>4.0006340361596511</v>
      </c>
      <c r="AH8" s="1">
        <f t="shared" si="17"/>
        <v>167.17325903315304</v>
      </c>
      <c r="AI8" s="15">
        <f t="shared" si="18"/>
        <v>0.21140042777647139</v>
      </c>
      <c r="AJ8" s="10" t="s">
        <v>53</v>
      </c>
      <c r="AK8" s="10">
        <v>301.14490941607716</v>
      </c>
    </row>
    <row r="9" spans="1:37" s="1" customFormat="1" ht="16.5" x14ac:dyDescent="0.3">
      <c r="A9" t="s">
        <v>1</v>
      </c>
      <c r="B9">
        <v>90</v>
      </c>
      <c r="C9" s="4">
        <v>0.72681400142909658</v>
      </c>
      <c r="D9">
        <v>1.4897745814185277E-2</v>
      </c>
      <c r="E9">
        <v>0.54156414273832343</v>
      </c>
      <c r="F9">
        <v>6.0206302252300524E-3</v>
      </c>
      <c r="G9">
        <v>0.95195836451837601</v>
      </c>
      <c r="H9">
        <v>7.1780270233102071E-3</v>
      </c>
      <c r="I9">
        <v>0.62899050943685209</v>
      </c>
      <c r="J9">
        <v>4.1064595751104408E-3</v>
      </c>
      <c r="K9" s="18">
        <f t="shared" si="2"/>
        <v>90</v>
      </c>
      <c r="L9" s="18">
        <f t="shared" si="3"/>
        <v>1.4897745814185277E-2</v>
      </c>
      <c r="M9" s="18">
        <f t="shared" si="4"/>
        <v>6.0206302252300524E-3</v>
      </c>
      <c r="N9" s="18">
        <f t="shared" si="5"/>
        <v>7.1780270233102071E-3</v>
      </c>
      <c r="O9" s="18">
        <f t="shared" si="6"/>
        <v>4.1064595751104408E-3</v>
      </c>
      <c r="P9" s="18">
        <f t="shared" si="7"/>
        <v>2.4744495604056174</v>
      </c>
      <c r="Q9" s="18">
        <f t="shared" si="8"/>
        <v>2.0754652728118397</v>
      </c>
      <c r="R9" s="18">
        <f t="shared" si="9"/>
        <v>3.6278807916390146</v>
      </c>
      <c r="S9" s="18">
        <f t="shared" si="10"/>
        <v>0.83875836712211049</v>
      </c>
      <c r="T9" s="18">
        <f t="shared" si="11"/>
        <v>1.4661364893792073</v>
      </c>
      <c r="U9" s="20">
        <f t="shared" si="12"/>
        <v>1.7479843383377658</v>
      </c>
      <c r="V9" s="23">
        <f t="shared" si="13"/>
        <v>95.602119029324854</v>
      </c>
      <c r="W9" s="24">
        <f t="shared" si="14"/>
        <v>6.2245766992498286E-2</v>
      </c>
      <c r="X9" s="10" t="s">
        <v>54</v>
      </c>
      <c r="Y9" s="10">
        <v>-43279.165055743826</v>
      </c>
      <c r="Z9" s="14"/>
      <c r="AA9" s="20">
        <f t="shared" si="15"/>
        <v>90</v>
      </c>
      <c r="AB9" s="38">
        <f t="shared" si="16"/>
        <v>6.0206302252300524E-3</v>
      </c>
      <c r="AC9" s="33">
        <f t="shared" si="1"/>
        <v>2.4744495604056174</v>
      </c>
      <c r="AD9" s="33">
        <f t="shared" si="1"/>
        <v>2.0754652728118397</v>
      </c>
      <c r="AE9" s="33">
        <f t="shared" si="1"/>
        <v>3.6278807916390146</v>
      </c>
      <c r="AF9" s="33">
        <f t="shared" si="1"/>
        <v>0.83875836712211049</v>
      </c>
      <c r="AG9" s="39">
        <f t="shared" si="1"/>
        <v>1.4661364893792073</v>
      </c>
      <c r="AH9" s="1">
        <f t="shared" si="17"/>
        <v>147.51472163677965</v>
      </c>
      <c r="AI9" s="15">
        <f t="shared" si="18"/>
        <v>0.63905246263088511</v>
      </c>
      <c r="AJ9" s="10" t="s">
        <v>54</v>
      </c>
      <c r="AK9" s="10">
        <v>-817.17252274099701</v>
      </c>
    </row>
    <row r="10" spans="1:37" s="1" customFormat="1" ht="16.5" x14ac:dyDescent="0.3">
      <c r="A10" t="s">
        <v>4</v>
      </c>
      <c r="B10">
        <v>370</v>
      </c>
      <c r="C10" s="4">
        <v>0.90044345632603129</v>
      </c>
      <c r="D10">
        <v>2.7255042457792797E-2</v>
      </c>
      <c r="E10">
        <v>1.0139997948608848</v>
      </c>
      <c r="F10">
        <v>3.0743337178253883E-2</v>
      </c>
      <c r="G10">
        <v>0.89776877561080282</v>
      </c>
      <c r="H10">
        <v>9.8528867806856758E-3</v>
      </c>
      <c r="I10">
        <v>0.60130355248584311</v>
      </c>
      <c r="J10">
        <v>8.4279227033954573E-3</v>
      </c>
      <c r="K10" s="18">
        <f t="shared" si="2"/>
        <v>370</v>
      </c>
      <c r="L10" s="18">
        <f t="shared" si="3"/>
        <v>2.7255042457792797E-2</v>
      </c>
      <c r="M10" s="18">
        <f t="shared" si="4"/>
        <v>3.0743337178253883E-2</v>
      </c>
      <c r="N10" s="18">
        <f t="shared" si="5"/>
        <v>9.8528867806856758E-3</v>
      </c>
      <c r="O10" s="18">
        <f t="shared" si="6"/>
        <v>8.4279227033954573E-3</v>
      </c>
      <c r="P10" s="18">
        <f t="shared" si="7"/>
        <v>0.88653493600140099</v>
      </c>
      <c r="Q10" s="18">
        <f t="shared" si="8"/>
        <v>2.766198685163018</v>
      </c>
      <c r="R10" s="18">
        <f t="shared" si="9"/>
        <v>3.2338980098633598</v>
      </c>
      <c r="S10" s="18">
        <f t="shared" si="10"/>
        <v>3.1202365217997983</v>
      </c>
      <c r="T10" s="18">
        <f t="shared" si="11"/>
        <v>3.6477953417712232</v>
      </c>
      <c r="U10" s="20">
        <f t="shared" si="12"/>
        <v>1.1690765479749983</v>
      </c>
      <c r="V10" s="23">
        <f t="shared" si="13"/>
        <v>374.08716831155715</v>
      </c>
      <c r="W10" s="24">
        <f t="shared" si="14"/>
        <v>1.1046400842046333E-2</v>
      </c>
      <c r="X10" s="10" t="s">
        <v>55</v>
      </c>
      <c r="Y10" s="10">
        <v>1203.7897080063055</v>
      </c>
      <c r="Z10" s="14"/>
      <c r="AA10" s="20">
        <f t="shared" si="15"/>
        <v>370</v>
      </c>
      <c r="AB10" s="38">
        <f t="shared" si="16"/>
        <v>3.0743337178253883E-2</v>
      </c>
      <c r="AC10" s="33">
        <f t="shared" si="1"/>
        <v>0.88653493600140099</v>
      </c>
      <c r="AD10" s="33">
        <f t="shared" si="1"/>
        <v>2.766198685163018</v>
      </c>
      <c r="AE10" s="33">
        <f t="shared" si="1"/>
        <v>3.2338980098633598</v>
      </c>
      <c r="AF10" s="33">
        <f t="shared" si="1"/>
        <v>3.1202365217997983</v>
      </c>
      <c r="AG10" s="39">
        <f t="shared" si="1"/>
        <v>3.6477953417712232</v>
      </c>
      <c r="AH10" s="1">
        <f t="shared" si="17"/>
        <v>361.83794009119902</v>
      </c>
      <c r="AI10" s="15">
        <f t="shared" si="18"/>
        <v>-2.2059621375137839E-2</v>
      </c>
      <c r="AJ10" s="10" t="s">
        <v>55</v>
      </c>
      <c r="AK10" s="10">
        <v>-270.65871429861301</v>
      </c>
    </row>
    <row r="11" spans="1:37" s="1" customFormat="1" ht="17.25" thickBot="1" x14ac:dyDescent="0.35">
      <c r="A11" t="s">
        <v>3</v>
      </c>
      <c r="B11">
        <v>222</v>
      </c>
      <c r="C11" s="4">
        <v>0.80857764893857298</v>
      </c>
      <c r="D11">
        <v>2.0325656066725945E-2</v>
      </c>
      <c r="E11">
        <v>0.67973508930486004</v>
      </c>
      <c r="F11">
        <v>2.2257465727600664E-2</v>
      </c>
      <c r="G11">
        <v>0.28146411591957726</v>
      </c>
      <c r="H11">
        <v>3.3586034083439953E-3</v>
      </c>
      <c r="I11">
        <v>0.4281275491857901</v>
      </c>
      <c r="J11">
        <v>6.0528880545748006E-3</v>
      </c>
      <c r="K11" s="18">
        <f t="shared" si="2"/>
        <v>222</v>
      </c>
      <c r="L11" s="18">
        <f t="shared" si="3"/>
        <v>2.0325656066725945E-2</v>
      </c>
      <c r="M11" s="18">
        <f t="shared" si="4"/>
        <v>2.2257465727600664E-2</v>
      </c>
      <c r="N11" s="18">
        <f t="shared" si="5"/>
        <v>3.3586034083439953E-3</v>
      </c>
      <c r="O11" s="18">
        <f t="shared" si="6"/>
        <v>6.0528880545748006E-3</v>
      </c>
      <c r="P11" s="18">
        <f t="shared" si="7"/>
        <v>0.91320621653348644</v>
      </c>
      <c r="Q11" s="18">
        <f t="shared" si="8"/>
        <v>6.051817852691272</v>
      </c>
      <c r="R11" s="18">
        <f t="shared" si="9"/>
        <v>3.3580095788098578</v>
      </c>
      <c r="S11" s="18">
        <f t="shared" si="10"/>
        <v>6.6270002800285992</v>
      </c>
      <c r="T11" s="18">
        <f t="shared" si="11"/>
        <v>3.6771646075262154</v>
      </c>
      <c r="U11" s="20">
        <f t="shared" si="12"/>
        <v>0.55487618109929315</v>
      </c>
      <c r="V11" s="23">
        <f t="shared" si="13"/>
        <v>224.06627936799111</v>
      </c>
      <c r="W11" s="24">
        <f t="shared" si="14"/>
        <v>9.3075647206806167E-3</v>
      </c>
      <c r="X11" s="10" t="s">
        <v>56</v>
      </c>
      <c r="Y11" s="10">
        <v>282.72430425980076</v>
      </c>
      <c r="Z11" s="14"/>
      <c r="AA11" s="20">
        <f t="shared" si="15"/>
        <v>222</v>
      </c>
      <c r="AB11" s="38">
        <f t="shared" si="16"/>
        <v>2.2257465727600664E-2</v>
      </c>
      <c r="AC11" s="33">
        <f t="shared" si="1"/>
        <v>0.91320621653348644</v>
      </c>
      <c r="AD11" s="33">
        <f t="shared" si="1"/>
        <v>6.051817852691272</v>
      </c>
      <c r="AE11" s="33">
        <f t="shared" si="1"/>
        <v>3.3580095788098578</v>
      </c>
      <c r="AF11" s="33">
        <f t="shared" si="1"/>
        <v>6.6270002800285992</v>
      </c>
      <c r="AG11" s="39">
        <f t="shared" si="1"/>
        <v>3.6771646075262154</v>
      </c>
      <c r="AH11" s="1">
        <f t="shared" si="17"/>
        <v>211.77408001528647</v>
      </c>
      <c r="AI11" s="15">
        <f t="shared" si="18"/>
        <v>-4.606270263384471E-2</v>
      </c>
      <c r="AJ11" s="11" t="s">
        <v>56</v>
      </c>
      <c r="AK11" s="11">
        <v>782.08689996039175</v>
      </c>
    </row>
    <row r="12" spans="1:37" s="1" customFormat="1" ht="16.5" x14ac:dyDescent="0.3">
      <c r="A12" t="s">
        <v>5</v>
      </c>
      <c r="B12">
        <v>275</v>
      </c>
      <c r="C12" s="4">
        <v>0.51107271435627144</v>
      </c>
      <c r="D12">
        <v>2.2743872184289991E-2</v>
      </c>
      <c r="E12">
        <v>0.84334891164733228</v>
      </c>
      <c r="F12">
        <v>2.6913347607905747E-2</v>
      </c>
      <c r="G12">
        <v>0.51644607637513973</v>
      </c>
      <c r="H12">
        <v>1.1144878280682778E-2</v>
      </c>
      <c r="I12">
        <v>0.5743902521966916</v>
      </c>
      <c r="J12">
        <v>1.0349716513453521E-2</v>
      </c>
      <c r="K12" s="18">
        <f t="shared" si="2"/>
        <v>275</v>
      </c>
      <c r="L12" s="18">
        <f t="shared" si="3"/>
        <v>2.2743872184289991E-2</v>
      </c>
      <c r="M12" s="18">
        <f t="shared" si="4"/>
        <v>2.6913347607905747E-2</v>
      </c>
      <c r="N12" s="18">
        <f t="shared" si="5"/>
        <v>1.1144878280682778E-2</v>
      </c>
      <c r="O12" s="18">
        <f t="shared" si="6"/>
        <v>1.0349716513453521E-2</v>
      </c>
      <c r="P12" s="18">
        <f t="shared" si="7"/>
        <v>0.84507778503217568</v>
      </c>
      <c r="Q12" s="18">
        <f t="shared" si="8"/>
        <v>2.0407465753763812</v>
      </c>
      <c r="R12" s="18">
        <f t="shared" si="9"/>
        <v>2.1975357638757931</v>
      </c>
      <c r="S12" s="18">
        <f t="shared" si="10"/>
        <v>2.4148624085517545</v>
      </c>
      <c r="T12" s="18">
        <f t="shared" si="11"/>
        <v>2.6003946651989245</v>
      </c>
      <c r="U12" s="20">
        <f t="shared" si="12"/>
        <v>1.0768293282425303</v>
      </c>
      <c r="V12" s="23">
        <f t="shared" si="13"/>
        <v>257.57185911243772</v>
      </c>
      <c r="W12" s="24">
        <f t="shared" si="14"/>
        <v>-6.3375057772953713E-2</v>
      </c>
      <c r="X12" s="10" t="s">
        <v>57</v>
      </c>
      <c r="Y12" s="10">
        <v>-831.76821771986465</v>
      </c>
      <c r="Z12" s="14"/>
      <c r="AA12" s="20">
        <f t="shared" si="15"/>
        <v>275</v>
      </c>
      <c r="AB12" s="38">
        <f t="shared" si="16"/>
        <v>2.6913347607905747E-2</v>
      </c>
      <c r="AC12" s="33">
        <f t="shared" si="1"/>
        <v>0.84507778503217568</v>
      </c>
      <c r="AD12" s="33">
        <f t="shared" si="1"/>
        <v>2.0407465753763812</v>
      </c>
      <c r="AE12" s="33">
        <f t="shared" si="1"/>
        <v>2.1975357638757931</v>
      </c>
      <c r="AF12" s="33">
        <f t="shared" si="1"/>
        <v>2.4148624085517545</v>
      </c>
      <c r="AG12" s="39">
        <f t="shared" si="1"/>
        <v>2.6003946651989245</v>
      </c>
      <c r="AH12" s="1">
        <f t="shared" si="17"/>
        <v>250.20363927904168</v>
      </c>
      <c r="AI12" s="15">
        <f t="shared" si="18"/>
        <v>-9.0168584439848432E-2</v>
      </c>
    </row>
    <row r="13" spans="1:37" s="1" customFormat="1" ht="16.5" x14ac:dyDescent="0.3">
      <c r="A13" t="s">
        <v>5</v>
      </c>
      <c r="B13">
        <v>290</v>
      </c>
      <c r="C13" s="4">
        <v>0.82368842674909981</v>
      </c>
      <c r="D13">
        <v>2.4387953783283234E-2</v>
      </c>
      <c r="E13">
        <v>0.52937777326088353</v>
      </c>
      <c r="F13">
        <v>1.8809359911494513E-2</v>
      </c>
      <c r="G13">
        <v>0.46995971201416092</v>
      </c>
      <c r="H13">
        <v>7.867297345716175E-3</v>
      </c>
      <c r="I13">
        <v>0.65627446045738713</v>
      </c>
      <c r="J13">
        <v>1.4183296150602135E-2</v>
      </c>
      <c r="K13" s="18">
        <f t="shared" si="2"/>
        <v>290</v>
      </c>
      <c r="L13" s="18">
        <f t="shared" si="3"/>
        <v>2.4387953783283234E-2</v>
      </c>
      <c r="M13" s="18">
        <f t="shared" si="4"/>
        <v>1.8809359911494513E-2</v>
      </c>
      <c r="N13" s="18">
        <f t="shared" si="5"/>
        <v>7.867297345716175E-3</v>
      </c>
      <c r="O13" s="18">
        <f t="shared" si="6"/>
        <v>1.4183296150602135E-2</v>
      </c>
      <c r="P13" s="18">
        <f t="shared" si="7"/>
        <v>1.2965860559869242</v>
      </c>
      <c r="Q13" s="18">
        <f t="shared" si="8"/>
        <v>3.0999150930227302</v>
      </c>
      <c r="R13" s="18">
        <f t="shared" si="9"/>
        <v>1.7194842104631562</v>
      </c>
      <c r="S13" s="18">
        <f t="shared" si="10"/>
        <v>2.3908286524515825</v>
      </c>
      <c r="T13" s="18">
        <f t="shared" si="11"/>
        <v>1.3261628123513436</v>
      </c>
      <c r="U13" s="20">
        <f t="shared" si="12"/>
        <v>0.55468751848505815</v>
      </c>
      <c r="V13" s="23">
        <f t="shared" si="13"/>
        <v>288.72284836905908</v>
      </c>
      <c r="W13" s="24">
        <f t="shared" si="14"/>
        <v>-4.4039711411756333E-3</v>
      </c>
      <c r="X13" s="10" t="s">
        <v>58</v>
      </c>
      <c r="Y13" s="10">
        <v>-277.228549742935</v>
      </c>
      <c r="Z13" s="14"/>
      <c r="AA13" s="20">
        <f t="shared" si="15"/>
        <v>290</v>
      </c>
      <c r="AB13" s="38">
        <f t="shared" si="16"/>
        <v>1.8809359911494513E-2</v>
      </c>
      <c r="AC13" s="33">
        <f t="shared" si="1"/>
        <v>1.2965860559869242</v>
      </c>
      <c r="AD13" s="33">
        <f t="shared" si="1"/>
        <v>3.0999150930227302</v>
      </c>
      <c r="AE13" s="33">
        <f t="shared" si="1"/>
        <v>1.7194842104631562</v>
      </c>
      <c r="AF13" s="33">
        <f t="shared" si="1"/>
        <v>2.3908286524515825</v>
      </c>
      <c r="AG13" s="39">
        <f t="shared" si="1"/>
        <v>1.3261628123513436</v>
      </c>
      <c r="AH13" s="1">
        <f t="shared" si="17"/>
        <v>351.04675516379132</v>
      </c>
      <c r="AI13" s="15">
        <f t="shared" si="18"/>
        <v>0.21050605228893549</v>
      </c>
    </row>
    <row r="14" spans="1:37" s="1" customFormat="1" ht="16.5" x14ac:dyDescent="0.3">
      <c r="A14" t="s">
        <v>3</v>
      </c>
      <c r="B14">
        <v>321</v>
      </c>
      <c r="C14" s="4">
        <v>0.80243077710427135</v>
      </c>
      <c r="D14">
        <v>3.3397371269061414E-2</v>
      </c>
      <c r="E14">
        <v>0.58194347592266948</v>
      </c>
      <c r="F14">
        <v>1.4145221449391636E-2</v>
      </c>
      <c r="G14">
        <v>0.48928683906846943</v>
      </c>
      <c r="H14">
        <v>6.3560269600664134E-3</v>
      </c>
      <c r="I14">
        <v>0.74852422178856659</v>
      </c>
      <c r="J14">
        <v>7.0562077571713917E-3</v>
      </c>
      <c r="K14" s="18">
        <f t="shared" si="2"/>
        <v>321</v>
      </c>
      <c r="L14" s="18">
        <f t="shared" si="3"/>
        <v>3.3397371269061414E-2</v>
      </c>
      <c r="M14" s="18">
        <f t="shared" si="4"/>
        <v>1.4145221449391636E-2</v>
      </c>
      <c r="N14" s="18">
        <f t="shared" si="5"/>
        <v>6.3560269600664134E-3</v>
      </c>
      <c r="O14" s="18">
        <f t="shared" si="6"/>
        <v>7.0562077571713917E-3</v>
      </c>
      <c r="P14" s="18">
        <f t="shared" si="7"/>
        <v>2.3610355899021847</v>
      </c>
      <c r="Q14" s="18">
        <f t="shared" si="8"/>
        <v>5.2544414111032101</v>
      </c>
      <c r="R14" s="18">
        <f t="shared" si="9"/>
        <v>4.7330481780555385</v>
      </c>
      <c r="S14" s="18">
        <f t="shared" si="10"/>
        <v>2.2254816630362177</v>
      </c>
      <c r="T14" s="18">
        <f t="shared" si="11"/>
        <v>2.0046492303199988</v>
      </c>
      <c r="U14" s="20">
        <f t="shared" si="12"/>
        <v>0.90077094932566748</v>
      </c>
      <c r="V14" s="23">
        <f t="shared" si="13"/>
        <v>307.24305562361775</v>
      </c>
      <c r="W14" s="24">
        <f t="shared" si="14"/>
        <v>-4.2856524537016383E-2</v>
      </c>
      <c r="X14" s="10" t="s">
        <v>59</v>
      </c>
      <c r="Y14" s="10">
        <v>743.31361317704966</v>
      </c>
      <c r="Z14" s="14"/>
      <c r="AA14" s="20">
        <f t="shared" si="15"/>
        <v>321</v>
      </c>
      <c r="AB14" s="38">
        <f t="shared" si="16"/>
        <v>1.4145221449391636E-2</v>
      </c>
      <c r="AC14" s="33">
        <f t="shared" si="1"/>
        <v>2.3610355899021847</v>
      </c>
      <c r="AD14" s="33">
        <f t="shared" si="1"/>
        <v>5.2544414111032101</v>
      </c>
      <c r="AE14" s="33">
        <f t="shared" si="1"/>
        <v>4.7330481780555385</v>
      </c>
      <c r="AF14" s="33">
        <f t="shared" si="1"/>
        <v>2.2254816630362177</v>
      </c>
      <c r="AG14" s="39">
        <f t="shared" si="1"/>
        <v>2.0046492303199988</v>
      </c>
      <c r="AH14" s="1">
        <f t="shared" si="17"/>
        <v>254.03408356485374</v>
      </c>
      <c r="AI14" s="15">
        <f t="shared" si="18"/>
        <v>-0.20861656210325941</v>
      </c>
    </row>
    <row r="15" spans="1:37" s="1" customFormat="1" ht="17.25" thickBot="1" x14ac:dyDescent="0.35">
      <c r="A15" t="s">
        <v>4</v>
      </c>
      <c r="B15">
        <v>217</v>
      </c>
      <c r="C15" s="4">
        <v>0.74879774058182036</v>
      </c>
      <c r="D15">
        <v>2.0700229341086031E-2</v>
      </c>
      <c r="E15">
        <v>0.63729500990751597</v>
      </c>
      <c r="F15">
        <v>2.6734249911772843E-2</v>
      </c>
      <c r="G15">
        <v>0.80080166300842304</v>
      </c>
      <c r="H15">
        <v>8.9458749634591297E-3</v>
      </c>
      <c r="I15">
        <v>0.86115891466843608</v>
      </c>
      <c r="J15">
        <v>1.1136803135973018E-2</v>
      </c>
      <c r="K15" s="18">
        <f t="shared" si="2"/>
        <v>217</v>
      </c>
      <c r="L15" s="18">
        <f t="shared" si="3"/>
        <v>2.0700229341086031E-2</v>
      </c>
      <c r="M15" s="18">
        <f t="shared" si="4"/>
        <v>2.6734249911772843E-2</v>
      </c>
      <c r="N15" s="18">
        <f t="shared" si="5"/>
        <v>8.9458749634591297E-3</v>
      </c>
      <c r="O15" s="18">
        <f t="shared" si="6"/>
        <v>1.1136803135973018E-2</v>
      </c>
      <c r="P15" s="18">
        <f t="shared" si="7"/>
        <v>0.77429624580453871</v>
      </c>
      <c r="Q15" s="18">
        <f t="shared" si="8"/>
        <v>2.3139412774758714</v>
      </c>
      <c r="R15" s="18">
        <f t="shared" si="9"/>
        <v>1.8587227491004277</v>
      </c>
      <c r="S15" s="18">
        <f t="shared" si="10"/>
        <v>2.9884443971074046</v>
      </c>
      <c r="T15" s="18">
        <f t="shared" si="11"/>
        <v>2.4005317850522534</v>
      </c>
      <c r="U15" s="20">
        <f t="shared" si="12"/>
        <v>0.80327135662145577</v>
      </c>
      <c r="V15" s="23">
        <f t="shared" si="13"/>
        <v>223.13066505561741</v>
      </c>
      <c r="W15" s="24">
        <f t="shared" si="14"/>
        <v>2.8251912698697756E-2</v>
      </c>
      <c r="X15" s="11" t="s">
        <v>60</v>
      </c>
      <c r="Y15" s="11">
        <v>-293.05043886800684</v>
      </c>
      <c r="Z15" s="14"/>
      <c r="AA15" s="20">
        <f t="shared" si="15"/>
        <v>217</v>
      </c>
      <c r="AB15" s="38">
        <f t="shared" si="16"/>
        <v>2.6734249911772843E-2</v>
      </c>
      <c r="AC15" s="33">
        <f t="shared" si="1"/>
        <v>0.77429624580453871</v>
      </c>
      <c r="AD15" s="33">
        <f t="shared" si="1"/>
        <v>2.3139412774758714</v>
      </c>
      <c r="AE15" s="33">
        <f t="shared" si="1"/>
        <v>1.8587227491004277</v>
      </c>
      <c r="AF15" s="33">
        <f t="shared" si="1"/>
        <v>2.9884443971074046</v>
      </c>
      <c r="AG15" s="39">
        <f t="shared" si="1"/>
        <v>2.4005317850522534</v>
      </c>
      <c r="AH15" s="1">
        <f t="shared" si="17"/>
        <v>213.67673199012756</v>
      </c>
      <c r="AI15" s="15">
        <f t="shared" si="18"/>
        <v>-1.5314599123836148E-2</v>
      </c>
    </row>
    <row r="16" spans="1:37" s="1" customFormat="1" ht="16.5" x14ac:dyDescent="0.3">
      <c r="A16" t="s">
        <v>4</v>
      </c>
      <c r="B16">
        <v>324</v>
      </c>
      <c r="C16" s="4">
        <v>0.59003766504506694</v>
      </c>
      <c r="D16">
        <v>1.6516055901423493E-2</v>
      </c>
      <c r="E16">
        <v>0.42686908303631305</v>
      </c>
      <c r="F16">
        <v>1.0466091043188701E-2</v>
      </c>
      <c r="G16">
        <v>0.85058088291386469</v>
      </c>
      <c r="H16">
        <v>7.3028151983538401E-3</v>
      </c>
      <c r="I16">
        <v>0.65704165363314715</v>
      </c>
      <c r="J16">
        <v>8.2689799038510488E-3</v>
      </c>
      <c r="K16" s="18">
        <f t="shared" si="2"/>
        <v>324</v>
      </c>
      <c r="L16" s="18">
        <f t="shared" si="3"/>
        <v>1.6516055901423493E-2</v>
      </c>
      <c r="M16" s="18">
        <f t="shared" si="4"/>
        <v>1.0466091043188701E-2</v>
      </c>
      <c r="N16" s="18">
        <f t="shared" si="5"/>
        <v>7.3028151983538401E-3</v>
      </c>
      <c r="O16" s="18">
        <f t="shared" si="6"/>
        <v>8.2689799038510488E-3</v>
      </c>
      <c r="P16" s="18">
        <f t="shared" si="7"/>
        <v>1.5780539107933798</v>
      </c>
      <c r="Q16" s="18">
        <f t="shared" si="8"/>
        <v>2.2616012390874207</v>
      </c>
      <c r="R16" s="18">
        <f t="shared" si="9"/>
        <v>1.9973510751588108</v>
      </c>
      <c r="S16" s="18">
        <f t="shared" si="10"/>
        <v>1.4331584134222524</v>
      </c>
      <c r="T16" s="18">
        <f t="shared" si="11"/>
        <v>1.2657052217909501</v>
      </c>
      <c r="U16" s="20">
        <f t="shared" si="12"/>
        <v>0.88315793281257771</v>
      </c>
      <c r="V16" s="23">
        <f t="shared" si="13"/>
        <v>302.43383085820926</v>
      </c>
      <c r="W16" s="24">
        <f t="shared" si="14"/>
        <v>-6.6562250437625758E-2</v>
      </c>
      <c r="Z16" s="14"/>
      <c r="AA16" s="20">
        <f t="shared" si="15"/>
        <v>324</v>
      </c>
      <c r="AB16" s="38">
        <f t="shared" si="16"/>
        <v>1.0466091043188701E-2</v>
      </c>
      <c r="AC16" s="33">
        <f t="shared" si="1"/>
        <v>1.5780539107933798</v>
      </c>
      <c r="AD16" s="33">
        <f t="shared" si="1"/>
        <v>2.2616012390874207</v>
      </c>
      <c r="AE16" s="33">
        <f t="shared" si="1"/>
        <v>1.9973510751588108</v>
      </c>
      <c r="AF16" s="33">
        <f t="shared" si="1"/>
        <v>1.4331584134222524</v>
      </c>
      <c r="AG16" s="39">
        <f t="shared" si="1"/>
        <v>1.2657052217909501</v>
      </c>
      <c r="AH16" s="1">
        <f t="shared" si="17"/>
        <v>265.87352066497851</v>
      </c>
      <c r="AI16" s="15">
        <f t="shared" si="18"/>
        <v>-0.17940271399697993</v>
      </c>
    </row>
    <row r="17" spans="1:35" s="1" customFormat="1" ht="16.5" x14ac:dyDescent="0.3">
      <c r="A17" t="s">
        <v>3</v>
      </c>
      <c r="B17">
        <v>220</v>
      </c>
      <c r="C17" s="4">
        <v>0.5901693434070977</v>
      </c>
      <c r="D17">
        <v>1.9343875357611499E-2</v>
      </c>
      <c r="E17">
        <v>0.68738165514730054</v>
      </c>
      <c r="F17">
        <v>2.6563361447826856E-2</v>
      </c>
      <c r="G17">
        <v>0.47456174678923624</v>
      </c>
      <c r="H17">
        <v>6.6558122261765589E-3</v>
      </c>
      <c r="I17">
        <v>0.52426404149787409</v>
      </c>
      <c r="J17">
        <v>1.0565146039121785E-2</v>
      </c>
      <c r="K17" s="18">
        <f t="shared" si="2"/>
        <v>220</v>
      </c>
      <c r="L17" s="18">
        <f t="shared" si="3"/>
        <v>1.9343875357611499E-2</v>
      </c>
      <c r="M17" s="18">
        <f t="shared" si="4"/>
        <v>2.6563361447826856E-2</v>
      </c>
      <c r="N17" s="18">
        <f t="shared" si="5"/>
        <v>6.6558122261765589E-3</v>
      </c>
      <c r="O17" s="18">
        <f t="shared" si="6"/>
        <v>1.0565146039121785E-2</v>
      </c>
      <c r="P17" s="18">
        <f t="shared" si="7"/>
        <v>0.72821639669380089</v>
      </c>
      <c r="Q17" s="18">
        <f t="shared" si="8"/>
        <v>2.9063132642976646</v>
      </c>
      <c r="R17" s="18">
        <f t="shared" si="9"/>
        <v>1.830914147895625</v>
      </c>
      <c r="S17" s="18">
        <f t="shared" si="10"/>
        <v>3.9910022316068581</v>
      </c>
      <c r="T17" s="18">
        <f t="shared" si="11"/>
        <v>2.5142446066968804</v>
      </c>
      <c r="U17" s="20">
        <f t="shared" si="12"/>
        <v>0.62997825127363927</v>
      </c>
      <c r="V17" s="23">
        <f t="shared" si="13"/>
        <v>193.77404581528569</v>
      </c>
      <c r="W17" s="24">
        <f t="shared" si="14"/>
        <v>-0.11920888265779228</v>
      </c>
      <c r="Z17" s="14"/>
      <c r="AA17" s="20">
        <f t="shared" si="15"/>
        <v>220</v>
      </c>
      <c r="AB17" s="38">
        <f t="shared" si="16"/>
        <v>2.6563361447826856E-2</v>
      </c>
      <c r="AC17" s="33">
        <f t="shared" si="1"/>
        <v>0.72821639669380089</v>
      </c>
      <c r="AD17" s="33">
        <f t="shared" si="1"/>
        <v>2.9063132642976646</v>
      </c>
      <c r="AE17" s="33">
        <f t="shared" si="1"/>
        <v>1.830914147895625</v>
      </c>
      <c r="AF17" s="33">
        <f t="shared" si="1"/>
        <v>3.9910022316068581</v>
      </c>
      <c r="AG17" s="39">
        <f t="shared" si="1"/>
        <v>2.5142446066968804</v>
      </c>
      <c r="AH17" s="1">
        <f t="shared" si="17"/>
        <v>176.70365649393557</v>
      </c>
      <c r="AI17" s="15">
        <f t="shared" si="18"/>
        <v>-0.19680156139120197</v>
      </c>
    </row>
    <row r="18" spans="1:35" s="1" customFormat="1" ht="16.5" x14ac:dyDescent="0.3">
      <c r="A18" t="s">
        <v>5</v>
      </c>
      <c r="B18">
        <v>207</v>
      </c>
      <c r="C18" s="4">
        <v>0.58167987008963107</v>
      </c>
      <c r="D18">
        <v>2.673619340949885E-2</v>
      </c>
      <c r="E18">
        <v>0.4892411489042226</v>
      </c>
      <c r="F18">
        <v>2.0080602922795333E-2</v>
      </c>
      <c r="G18">
        <v>0.62434349911323739</v>
      </c>
      <c r="H18">
        <v>1.163352870135727E-2</v>
      </c>
      <c r="I18">
        <v>0.52346656923019319</v>
      </c>
      <c r="J18">
        <v>1.3117193042600804E-2</v>
      </c>
      <c r="K18" s="18">
        <f t="shared" si="2"/>
        <v>207</v>
      </c>
      <c r="L18" s="18">
        <f t="shared" si="3"/>
        <v>2.673619340949885E-2</v>
      </c>
      <c r="M18" s="18">
        <f t="shared" si="4"/>
        <v>2.0080602922795333E-2</v>
      </c>
      <c r="N18" s="18">
        <f t="shared" si="5"/>
        <v>1.163352870135727E-2</v>
      </c>
      <c r="O18" s="18">
        <f t="shared" si="6"/>
        <v>1.3117193042600804E-2</v>
      </c>
      <c r="P18" s="18">
        <f t="shared" si="7"/>
        <v>1.3314437575551155</v>
      </c>
      <c r="Q18" s="18">
        <f t="shared" si="8"/>
        <v>2.2982015255938268</v>
      </c>
      <c r="R18" s="18">
        <f t="shared" si="9"/>
        <v>2.0382556940854282</v>
      </c>
      <c r="S18" s="18">
        <f t="shared" si="10"/>
        <v>1.7260973379858988</v>
      </c>
      <c r="T18" s="18">
        <f t="shared" si="11"/>
        <v>1.5308612793590375</v>
      </c>
      <c r="U18" s="20">
        <f t="shared" si="12"/>
        <v>0.88689162868724836</v>
      </c>
      <c r="V18" s="23">
        <f t="shared" si="13"/>
        <v>225.9006802604714</v>
      </c>
      <c r="W18" s="24">
        <f t="shared" si="14"/>
        <v>9.1307634108557467E-2</v>
      </c>
      <c r="Z18" s="14"/>
      <c r="AA18" s="20">
        <f t="shared" si="15"/>
        <v>207</v>
      </c>
      <c r="AB18" s="38">
        <f t="shared" si="16"/>
        <v>2.0080602922795333E-2</v>
      </c>
      <c r="AC18" s="33">
        <f t="shared" si="1"/>
        <v>1.3314437575551155</v>
      </c>
      <c r="AD18" s="33">
        <f t="shared" si="1"/>
        <v>2.2982015255938268</v>
      </c>
      <c r="AE18" s="33">
        <f t="shared" si="1"/>
        <v>2.0382556940854282</v>
      </c>
      <c r="AF18" s="33">
        <f t="shared" si="1"/>
        <v>1.7260973379858988</v>
      </c>
      <c r="AG18" s="39">
        <f t="shared" si="1"/>
        <v>1.5308612793590375</v>
      </c>
      <c r="AH18" s="1">
        <f t="shared" si="17"/>
        <v>250.4174919785994</v>
      </c>
      <c r="AI18" s="15">
        <f t="shared" si="18"/>
        <v>0.20974633806086662</v>
      </c>
    </row>
    <row r="19" spans="1:35" s="1" customFormat="1" ht="17.25" thickBot="1" x14ac:dyDescent="0.35">
      <c r="A19" s="2" t="s">
        <v>10</v>
      </c>
      <c r="B19">
        <v>192</v>
      </c>
      <c r="C19" s="4">
        <v>0.47607978714794202</v>
      </c>
      <c r="D19">
        <v>2.3517111918708304E-2</v>
      </c>
      <c r="E19">
        <v>0.48017769606285959</v>
      </c>
      <c r="F19">
        <v>2.4669618592573463E-2</v>
      </c>
      <c r="G19">
        <v>0.35617820052932292</v>
      </c>
      <c r="H19">
        <v>7.1429539015127937E-3</v>
      </c>
      <c r="I19">
        <v>0.42088070183921339</v>
      </c>
      <c r="J19">
        <v>8.0951429677677475E-3</v>
      </c>
      <c r="K19" s="18">
        <f t="shared" si="2"/>
        <v>192</v>
      </c>
      <c r="L19" s="18">
        <f t="shared" si="3"/>
        <v>2.3517111918708304E-2</v>
      </c>
      <c r="M19" s="18">
        <f t="shared" si="4"/>
        <v>2.4669618592573463E-2</v>
      </c>
      <c r="N19" s="18">
        <f t="shared" si="5"/>
        <v>7.1429539015127937E-3</v>
      </c>
      <c r="O19" s="18">
        <f t="shared" si="6"/>
        <v>8.0951429677677475E-3</v>
      </c>
      <c r="P19" s="18">
        <f t="shared" si="7"/>
        <v>0.95328234729125039</v>
      </c>
      <c r="Q19" s="18">
        <f t="shared" si="8"/>
        <v>3.292351069734281</v>
      </c>
      <c r="R19" s="18">
        <f t="shared" si="9"/>
        <v>2.905089139542794</v>
      </c>
      <c r="S19" s="18">
        <f t="shared" si="10"/>
        <v>3.4536998184110819</v>
      </c>
      <c r="T19" s="18">
        <f t="shared" si="11"/>
        <v>3.0474592840175818</v>
      </c>
      <c r="U19" s="20">
        <f t="shared" si="12"/>
        <v>0.8823752625436927</v>
      </c>
      <c r="V19" s="25">
        <f t="shared" si="13"/>
        <v>228.8656726686167</v>
      </c>
      <c r="W19" s="26">
        <f t="shared" si="14"/>
        <v>0.19200871181571189</v>
      </c>
      <c r="Z19" s="14"/>
      <c r="AA19" s="20">
        <f t="shared" si="15"/>
        <v>192</v>
      </c>
      <c r="AB19" s="38">
        <f t="shared" si="16"/>
        <v>2.4669618592573463E-2</v>
      </c>
      <c r="AC19" s="40">
        <f t="shared" si="1"/>
        <v>0.95328234729125039</v>
      </c>
      <c r="AD19" s="40">
        <f t="shared" si="1"/>
        <v>3.292351069734281</v>
      </c>
      <c r="AE19" s="40">
        <f t="shared" si="1"/>
        <v>2.905089139542794</v>
      </c>
      <c r="AF19" s="40">
        <f t="shared" si="1"/>
        <v>3.4536998184110819</v>
      </c>
      <c r="AG19" s="41">
        <f t="shared" si="1"/>
        <v>3.0474592840175818</v>
      </c>
      <c r="AH19" s="1">
        <f t="shared" si="17"/>
        <v>203.70900903032907</v>
      </c>
      <c r="AI19" s="15">
        <f>AH19/AA19-1</f>
        <v>6.0984422032963836E-2</v>
      </c>
    </row>
    <row r="20" spans="1:35" s="1" customFormat="1" ht="17.25" thickBot="1" x14ac:dyDescent="0.35">
      <c r="A20" s="29" t="s">
        <v>63</v>
      </c>
      <c r="B20" s="30">
        <v>102</v>
      </c>
      <c r="C20"/>
      <c r="D20" s="30">
        <v>1.1173000000000001E-2</v>
      </c>
      <c r="E20"/>
      <c r="F20" s="30">
        <v>1.044E-2</v>
      </c>
      <c r="G20"/>
      <c r="H20" s="30">
        <v>5.0099999999999997E-3</v>
      </c>
      <c r="I20"/>
      <c r="J20" s="30">
        <v>7.646E-3</v>
      </c>
      <c r="K20" s="18">
        <f t="shared" si="2"/>
        <v>102</v>
      </c>
      <c r="L20" s="18">
        <f t="shared" si="3"/>
        <v>1.1173000000000001E-2</v>
      </c>
      <c r="M20" s="18">
        <f t="shared" si="4"/>
        <v>1.044E-2</v>
      </c>
      <c r="N20" s="18">
        <f t="shared" si="5"/>
        <v>5.0099999999999997E-3</v>
      </c>
      <c r="O20" s="18">
        <f t="shared" si="6"/>
        <v>7.646E-3</v>
      </c>
      <c r="P20" s="18">
        <f t="shared" si="7"/>
        <v>1.0702107279693487</v>
      </c>
      <c r="Q20" s="18">
        <f t="shared" si="8"/>
        <v>2.2301397205588827</v>
      </c>
      <c r="R20" s="18">
        <f t="shared" si="9"/>
        <v>1.4612869474234895</v>
      </c>
      <c r="S20" s="18">
        <f t="shared" si="10"/>
        <v>2.0838323353293413</v>
      </c>
      <c r="T20" s="18">
        <f t="shared" si="11"/>
        <v>1.3654198273607114</v>
      </c>
      <c r="U20" s="20">
        <f t="shared" si="12"/>
        <v>0.6552445723253989</v>
      </c>
      <c r="V20" s="25">
        <f t="shared" si="13"/>
        <v>63.487096538279474</v>
      </c>
      <c r="W20" s="26">
        <f t="shared" si="14"/>
        <v>-0.3775774849188287</v>
      </c>
      <c r="Z20" s="14"/>
      <c r="AA20" s="1">
        <f>K20</f>
        <v>102</v>
      </c>
      <c r="AB20" s="1">
        <f>M20</f>
        <v>1.044E-2</v>
      </c>
      <c r="AC20" s="1">
        <f>P20</f>
        <v>1.0702107279693487</v>
      </c>
      <c r="AD20" s="1">
        <f t="shared" si="1"/>
        <v>2.2301397205588827</v>
      </c>
      <c r="AE20" s="1">
        <f t="shared" si="1"/>
        <v>1.4612869474234895</v>
      </c>
      <c r="AF20" s="1">
        <f t="shared" si="1"/>
        <v>2.0838323353293413</v>
      </c>
      <c r="AG20" s="1">
        <f t="shared" si="1"/>
        <v>1.3654198273607114</v>
      </c>
      <c r="AH20" s="1">
        <f>$AK$5+$AK$6*AB20+$AK$7*AC20+$AK$8*AD20+$AK$9*AE20+$AK$10*AF20+$AK$11*AG20</f>
        <v>13.984558336588861</v>
      </c>
      <c r="AI20" s="15">
        <f>AH20/AA20-1</f>
        <v>-0.8628964868961877</v>
      </c>
    </row>
    <row r="21" spans="1:35" ht="17.25" thickBot="1" x14ac:dyDescent="0.35">
      <c r="A21" s="29" t="s">
        <v>63</v>
      </c>
      <c r="B21" s="30">
        <v>96</v>
      </c>
      <c r="D21" s="30">
        <v>2.5086000000000001E-2</v>
      </c>
      <c r="F21" s="30">
        <v>1.3405E-2</v>
      </c>
      <c r="H21" s="30">
        <v>6.1310000000000002E-3</v>
      </c>
      <c r="J21" s="30">
        <v>1.5559E-2</v>
      </c>
      <c r="K21" s="18">
        <f t="shared" si="2"/>
        <v>96</v>
      </c>
      <c r="L21" s="18">
        <f t="shared" si="3"/>
        <v>2.5086000000000001E-2</v>
      </c>
      <c r="M21" s="18">
        <f t="shared" si="4"/>
        <v>1.3405E-2</v>
      </c>
      <c r="N21" s="18">
        <f t="shared" si="5"/>
        <v>6.1310000000000002E-3</v>
      </c>
      <c r="O21" s="18">
        <f t="shared" si="6"/>
        <v>1.5559E-2</v>
      </c>
      <c r="P21" s="18">
        <f t="shared" si="7"/>
        <v>1.8713912719134651</v>
      </c>
      <c r="Q21" s="18">
        <f t="shared" si="8"/>
        <v>4.0916653074539227</v>
      </c>
      <c r="R21" s="18">
        <f t="shared" si="9"/>
        <v>1.6123144160935794</v>
      </c>
      <c r="S21" s="18">
        <f t="shared" si="10"/>
        <v>2.1864296199641169</v>
      </c>
      <c r="T21" s="18">
        <f t="shared" si="11"/>
        <v>0.86155922617134784</v>
      </c>
      <c r="U21" s="20">
        <f t="shared" si="12"/>
        <v>0.39404846069798832</v>
      </c>
      <c r="V21" s="25">
        <f t="shared" si="13"/>
        <v>885.08700438754363</v>
      </c>
      <c r="W21" s="26">
        <f t="shared" si="14"/>
        <v>8.2196562957035795</v>
      </c>
      <c r="AA21" s="1">
        <f t="shared" ref="AA21:AA30" si="19">K21</f>
        <v>96</v>
      </c>
      <c r="AB21" s="1">
        <f t="shared" ref="AB21:AB30" si="20">M21</f>
        <v>1.3405E-2</v>
      </c>
      <c r="AC21" s="1">
        <f t="shared" ref="AC21:AG30" si="21">P21</f>
        <v>1.8713912719134651</v>
      </c>
      <c r="AD21" s="1">
        <f t="shared" si="21"/>
        <v>4.0916653074539227</v>
      </c>
      <c r="AE21" s="1">
        <f t="shared" si="21"/>
        <v>1.6123144160935794</v>
      </c>
      <c r="AF21" s="1">
        <f t="shared" si="21"/>
        <v>2.1864296199641169</v>
      </c>
      <c r="AG21" s="1">
        <f t="shared" si="21"/>
        <v>0.86155922617134784</v>
      </c>
      <c r="AH21" s="1">
        <f t="shared" ref="AH21:AH30" si="22">$AK$5+$AK$6*AB21+$AK$7*AC21+$AK$8*AD21+$AK$9*AE21+$AK$10*AF21+$AK$11*AG21</f>
        <v>997.13780768922402</v>
      </c>
      <c r="AI21" s="15">
        <f t="shared" ref="AI21:AI30" si="23">AH21/AA21-1</f>
        <v>9.3868521634294169</v>
      </c>
    </row>
    <row r="22" spans="1:35" ht="17.25" thickBot="1" x14ac:dyDescent="0.35">
      <c r="A22" s="29" t="s">
        <v>64</v>
      </c>
      <c r="B22" s="30">
        <v>131</v>
      </c>
      <c r="D22" s="30">
        <v>2.2908000000000001E-2</v>
      </c>
      <c r="F22" s="30">
        <v>2.2966E-2</v>
      </c>
      <c r="H22" s="30">
        <v>9.5010000000000008E-3</v>
      </c>
      <c r="J22" s="30">
        <v>1.0160000000000001E-2</v>
      </c>
      <c r="K22" s="18">
        <f t="shared" si="2"/>
        <v>131</v>
      </c>
      <c r="L22" s="18">
        <f t="shared" si="3"/>
        <v>2.2908000000000001E-2</v>
      </c>
      <c r="M22" s="18">
        <f t="shared" si="4"/>
        <v>2.2966E-2</v>
      </c>
      <c r="N22" s="18">
        <f t="shared" si="5"/>
        <v>9.5010000000000008E-3</v>
      </c>
      <c r="O22" s="18">
        <f t="shared" si="6"/>
        <v>1.0160000000000001E-2</v>
      </c>
      <c r="P22" s="18">
        <f t="shared" si="7"/>
        <v>0.99747452756248367</v>
      </c>
      <c r="Q22" s="18">
        <f t="shared" si="8"/>
        <v>2.4111146195137354</v>
      </c>
      <c r="R22" s="18">
        <f t="shared" si="9"/>
        <v>2.2547244094488188</v>
      </c>
      <c r="S22" s="18">
        <f t="shared" si="10"/>
        <v>2.4172192400799912</v>
      </c>
      <c r="T22" s="18">
        <f t="shared" si="11"/>
        <v>2.2604330708661418</v>
      </c>
      <c r="U22" s="20">
        <f t="shared" si="12"/>
        <v>0.9351377952755906</v>
      </c>
      <c r="V22" s="25">
        <f t="shared" si="13"/>
        <v>167.56826875637751</v>
      </c>
      <c r="W22" s="26">
        <f t="shared" si="14"/>
        <v>0.27914708974333968</v>
      </c>
      <c r="AA22" s="1">
        <f t="shared" si="19"/>
        <v>131</v>
      </c>
      <c r="AB22" s="1">
        <f t="shared" si="20"/>
        <v>2.2966E-2</v>
      </c>
      <c r="AC22" s="1">
        <f t="shared" si="21"/>
        <v>0.99747452756248367</v>
      </c>
      <c r="AD22" s="1">
        <f t="shared" si="21"/>
        <v>2.4111146195137354</v>
      </c>
      <c r="AE22" s="1">
        <f t="shared" si="21"/>
        <v>2.2547244094488188</v>
      </c>
      <c r="AF22" s="1">
        <f t="shared" si="21"/>
        <v>2.4172192400799912</v>
      </c>
      <c r="AG22" s="1">
        <f t="shared" si="21"/>
        <v>2.2604330708661418</v>
      </c>
      <c r="AH22" s="1">
        <f t="shared" si="22"/>
        <v>156.83099571787807</v>
      </c>
      <c r="AI22" s="15">
        <f t="shared" si="23"/>
        <v>0.19718317341891645</v>
      </c>
    </row>
    <row r="23" spans="1:35" ht="17.25" thickBot="1" x14ac:dyDescent="0.35">
      <c r="A23" s="29" t="s">
        <v>1</v>
      </c>
      <c r="B23" s="30">
        <v>85</v>
      </c>
      <c r="D23" s="30">
        <v>2.3009999999999999E-2</v>
      </c>
      <c r="F23" s="30">
        <v>1.5789000000000001E-2</v>
      </c>
      <c r="H23" s="30">
        <v>7.0070000000000002E-3</v>
      </c>
      <c r="J23" s="30">
        <v>5.901E-3</v>
      </c>
      <c r="K23" s="18">
        <f t="shared" si="2"/>
        <v>85</v>
      </c>
      <c r="L23" s="18">
        <f t="shared" si="3"/>
        <v>2.3009999999999999E-2</v>
      </c>
      <c r="M23" s="18">
        <f t="shared" si="4"/>
        <v>1.5789000000000001E-2</v>
      </c>
      <c r="N23" s="18">
        <f t="shared" si="5"/>
        <v>7.0070000000000002E-3</v>
      </c>
      <c r="O23" s="18">
        <f t="shared" si="6"/>
        <v>5.901E-3</v>
      </c>
      <c r="P23" s="18">
        <f t="shared" si="7"/>
        <v>1.4573437203116093</v>
      </c>
      <c r="Q23" s="18">
        <f t="shared" si="8"/>
        <v>3.2838589981447122</v>
      </c>
      <c r="R23" s="18">
        <f t="shared" si="9"/>
        <v>3.8993390950686324</v>
      </c>
      <c r="S23" s="18">
        <f t="shared" si="10"/>
        <v>2.2533181104609676</v>
      </c>
      <c r="T23" s="18">
        <f t="shared" si="11"/>
        <v>2.6756481952211493</v>
      </c>
      <c r="U23" s="20">
        <f t="shared" si="12"/>
        <v>1.1874258600237249</v>
      </c>
      <c r="V23" s="25">
        <f t="shared" si="13"/>
        <v>-158.42196208610676</v>
      </c>
      <c r="W23" s="26">
        <f t="shared" si="14"/>
        <v>-2.863787789248315</v>
      </c>
      <c r="AA23" s="1">
        <f t="shared" si="19"/>
        <v>85</v>
      </c>
      <c r="AB23" s="1">
        <f t="shared" si="20"/>
        <v>1.5789000000000001E-2</v>
      </c>
      <c r="AC23" s="1">
        <f t="shared" si="21"/>
        <v>1.4573437203116093</v>
      </c>
      <c r="AD23" s="1">
        <f t="shared" si="21"/>
        <v>3.2838589981447122</v>
      </c>
      <c r="AE23" s="1">
        <f t="shared" si="21"/>
        <v>3.8993390950686324</v>
      </c>
      <c r="AF23" s="1">
        <f t="shared" si="21"/>
        <v>2.2533181104609676</v>
      </c>
      <c r="AG23" s="1">
        <f t="shared" si="21"/>
        <v>2.6756481952211493</v>
      </c>
      <c r="AH23" s="1">
        <f t="shared" si="22"/>
        <v>-148.75521090651728</v>
      </c>
      <c r="AI23" s="15">
        <f t="shared" si="23"/>
        <v>-2.7500613047825562</v>
      </c>
    </row>
    <row r="24" spans="1:35" ht="17.25" thickBot="1" x14ac:dyDescent="0.35">
      <c r="A24" s="29" t="s">
        <v>63</v>
      </c>
      <c r="B24" s="30">
        <v>105</v>
      </c>
      <c r="D24" s="30">
        <v>1.7094000000000002E-2</v>
      </c>
      <c r="F24" s="30">
        <v>2.1599E-2</v>
      </c>
      <c r="H24" s="30">
        <v>4.5789999999999997E-3</v>
      </c>
      <c r="J24" s="30">
        <v>1.3110999999999999E-2</v>
      </c>
      <c r="K24" s="18">
        <f t="shared" si="2"/>
        <v>105</v>
      </c>
      <c r="L24" s="18">
        <f t="shared" si="3"/>
        <v>1.7094000000000002E-2</v>
      </c>
      <c r="M24" s="18">
        <f t="shared" si="4"/>
        <v>2.1599E-2</v>
      </c>
      <c r="N24" s="18">
        <f t="shared" si="5"/>
        <v>4.5789999999999997E-3</v>
      </c>
      <c r="O24" s="18">
        <f t="shared" si="6"/>
        <v>1.3110999999999999E-2</v>
      </c>
      <c r="P24" s="18">
        <f t="shared" si="7"/>
        <v>0.79142552895967411</v>
      </c>
      <c r="Q24" s="18">
        <f t="shared" si="8"/>
        <v>3.7331295042585722</v>
      </c>
      <c r="R24" s="18">
        <f t="shared" si="9"/>
        <v>1.3037907100907637</v>
      </c>
      <c r="S24" s="18">
        <f t="shared" si="10"/>
        <v>4.7169687704739029</v>
      </c>
      <c r="T24" s="18">
        <f t="shared" si="11"/>
        <v>1.6473953169094655</v>
      </c>
      <c r="U24" s="20">
        <f t="shared" si="12"/>
        <v>0.34924872244680039</v>
      </c>
      <c r="V24" s="25">
        <f t="shared" si="13"/>
        <v>-96.892627160050608</v>
      </c>
      <c r="W24" s="26">
        <f t="shared" si="14"/>
        <v>-1.9227869253338152</v>
      </c>
      <c r="AA24" s="1">
        <f t="shared" si="19"/>
        <v>105</v>
      </c>
      <c r="AB24" s="1">
        <f t="shared" si="20"/>
        <v>2.1599E-2</v>
      </c>
      <c r="AC24" s="1">
        <f t="shared" si="21"/>
        <v>0.79142552895967411</v>
      </c>
      <c r="AD24" s="1">
        <f t="shared" si="21"/>
        <v>3.7331295042585722</v>
      </c>
      <c r="AE24" s="1">
        <f t="shared" si="21"/>
        <v>1.3037907100907637</v>
      </c>
      <c r="AF24" s="1">
        <f t="shared" si="21"/>
        <v>4.7169687704739029</v>
      </c>
      <c r="AG24" s="1">
        <f t="shared" si="21"/>
        <v>1.6473953169094655</v>
      </c>
      <c r="AH24" s="1">
        <f t="shared" si="22"/>
        <v>-28.922858211423545</v>
      </c>
      <c r="AI24" s="15">
        <f t="shared" si="23"/>
        <v>-1.2754557924897481</v>
      </c>
    </row>
    <row r="25" spans="1:35" ht="17.25" thickBot="1" x14ac:dyDescent="0.35">
      <c r="A25" s="29" t="s">
        <v>65</v>
      </c>
      <c r="B25" s="30">
        <v>105</v>
      </c>
      <c r="D25" s="30">
        <v>4.0122999999999999E-2</v>
      </c>
      <c r="F25" s="30">
        <v>2.6823E-2</v>
      </c>
      <c r="H25" s="30">
        <v>5.091E-3</v>
      </c>
      <c r="J25" s="30">
        <v>1.0442E-2</v>
      </c>
      <c r="K25" s="18">
        <f t="shared" si="2"/>
        <v>105</v>
      </c>
      <c r="L25" s="18">
        <f t="shared" si="3"/>
        <v>4.0122999999999999E-2</v>
      </c>
      <c r="M25" s="18">
        <f t="shared" si="4"/>
        <v>2.6823E-2</v>
      </c>
      <c r="N25" s="18">
        <f t="shared" si="5"/>
        <v>5.091E-3</v>
      </c>
      <c r="O25" s="18">
        <f t="shared" si="6"/>
        <v>1.0442E-2</v>
      </c>
      <c r="P25" s="18">
        <f t="shared" si="7"/>
        <v>1.4958431197106961</v>
      </c>
      <c r="Q25" s="18">
        <f t="shared" si="8"/>
        <v>7.8811628363779214</v>
      </c>
      <c r="R25" s="18">
        <f t="shared" si="9"/>
        <v>3.842463129668646</v>
      </c>
      <c r="S25" s="18">
        <f t="shared" si="10"/>
        <v>5.2687094873305833</v>
      </c>
      <c r="T25" s="18">
        <f t="shared" si="11"/>
        <v>2.5687607737981231</v>
      </c>
      <c r="U25" s="20">
        <f t="shared" si="12"/>
        <v>0.48755027772457382</v>
      </c>
      <c r="V25" s="25">
        <f t="shared" si="13"/>
        <v>611.56623870035492</v>
      </c>
      <c r="W25" s="26">
        <f t="shared" si="14"/>
        <v>4.824440368574809</v>
      </c>
      <c r="AA25" s="1">
        <f t="shared" si="19"/>
        <v>105</v>
      </c>
      <c r="AB25" s="1">
        <f t="shared" si="20"/>
        <v>2.6823E-2</v>
      </c>
      <c r="AC25" s="1">
        <f t="shared" si="21"/>
        <v>1.4958431197106961</v>
      </c>
      <c r="AD25" s="1">
        <f t="shared" si="21"/>
        <v>7.8811628363779214</v>
      </c>
      <c r="AE25" s="1">
        <f t="shared" si="21"/>
        <v>3.842463129668646</v>
      </c>
      <c r="AF25" s="1">
        <f t="shared" si="21"/>
        <v>5.2687094873305833</v>
      </c>
      <c r="AG25" s="1">
        <f t="shared" si="21"/>
        <v>2.5687607737981231</v>
      </c>
      <c r="AH25" s="1">
        <f t="shared" si="22"/>
        <v>611.82420833626315</v>
      </c>
      <c r="AI25" s="15">
        <f t="shared" si="23"/>
        <v>4.8268972222501256</v>
      </c>
    </row>
    <row r="26" spans="1:35" ht="17.25" thickBot="1" x14ac:dyDescent="0.35">
      <c r="A26" s="29" t="s">
        <v>66</v>
      </c>
      <c r="B26" s="30">
        <v>132</v>
      </c>
      <c r="D26" s="30">
        <v>1.0277E-2</v>
      </c>
      <c r="F26" s="30">
        <v>1.3018999999999999E-2</v>
      </c>
      <c r="H26" s="30">
        <v>1.823E-3</v>
      </c>
      <c r="J26" s="30">
        <v>4.1999999999999997E-3</v>
      </c>
      <c r="K26" s="18">
        <f t="shared" si="2"/>
        <v>132</v>
      </c>
      <c r="L26" s="18">
        <f t="shared" si="3"/>
        <v>1.0277E-2</v>
      </c>
      <c r="M26" s="18">
        <f t="shared" si="4"/>
        <v>1.3018999999999999E-2</v>
      </c>
      <c r="N26" s="18">
        <f t="shared" si="5"/>
        <v>1.823E-3</v>
      </c>
      <c r="O26" s="18">
        <f t="shared" si="6"/>
        <v>4.1999999999999997E-3</v>
      </c>
      <c r="P26" s="18">
        <f t="shared" si="7"/>
        <v>0.78938474537214842</v>
      </c>
      <c r="Q26" s="18">
        <f t="shared" si="8"/>
        <v>5.6374108612177727</v>
      </c>
      <c r="R26" s="18">
        <f t="shared" si="9"/>
        <v>2.4469047619047619</v>
      </c>
      <c r="S26" s="18">
        <f t="shared" si="10"/>
        <v>7.1415249588590237</v>
      </c>
      <c r="T26" s="18">
        <f t="shared" si="11"/>
        <v>3.0997619047619049</v>
      </c>
      <c r="U26" s="20">
        <f t="shared" si="12"/>
        <v>0.43404761904761907</v>
      </c>
      <c r="V26" s="25">
        <f t="shared" si="13"/>
        <v>-21.885434469640629</v>
      </c>
      <c r="W26" s="26">
        <f t="shared" si="14"/>
        <v>-1.165798745982126</v>
      </c>
      <c r="AA26" s="1">
        <f t="shared" si="19"/>
        <v>132</v>
      </c>
      <c r="AB26" s="1">
        <f t="shared" si="20"/>
        <v>1.3018999999999999E-2</v>
      </c>
      <c r="AC26" s="1">
        <f t="shared" si="21"/>
        <v>0.78938474537214842</v>
      </c>
      <c r="AD26" s="1">
        <f t="shared" si="21"/>
        <v>5.6374108612177727</v>
      </c>
      <c r="AE26" s="1">
        <f t="shared" si="21"/>
        <v>2.4469047619047619</v>
      </c>
      <c r="AF26" s="1">
        <f t="shared" si="21"/>
        <v>7.1415249588590237</v>
      </c>
      <c r="AG26" s="1">
        <f t="shared" si="21"/>
        <v>3.0997619047619049</v>
      </c>
      <c r="AH26" s="1">
        <f t="shared" si="22"/>
        <v>-56.333919537807105</v>
      </c>
      <c r="AI26" s="15">
        <f t="shared" si="23"/>
        <v>-1.4267721177106598</v>
      </c>
    </row>
    <row r="27" spans="1:35" ht="17.25" thickBot="1" x14ac:dyDescent="0.35">
      <c r="A27" s="29" t="s">
        <v>67</v>
      </c>
      <c r="B27" s="30">
        <v>95</v>
      </c>
      <c r="D27" s="30">
        <v>2.716E-2</v>
      </c>
      <c r="F27" s="30">
        <v>1.4984000000000001E-2</v>
      </c>
      <c r="H27" s="30">
        <v>5.4229999999999999E-3</v>
      </c>
      <c r="J27" s="30">
        <v>1.0596E-2</v>
      </c>
      <c r="K27" s="18">
        <f t="shared" si="2"/>
        <v>95</v>
      </c>
      <c r="L27" s="18">
        <f t="shared" si="3"/>
        <v>2.716E-2</v>
      </c>
      <c r="M27" s="18">
        <f t="shared" si="4"/>
        <v>1.4984000000000001E-2</v>
      </c>
      <c r="N27" s="18">
        <f t="shared" si="5"/>
        <v>5.4229999999999999E-3</v>
      </c>
      <c r="O27" s="18">
        <f t="shared" si="6"/>
        <v>1.0596E-2</v>
      </c>
      <c r="P27" s="18">
        <f t="shared" si="7"/>
        <v>1.8126001067805659</v>
      </c>
      <c r="Q27" s="18">
        <f t="shared" si="8"/>
        <v>5.0082979900424123</v>
      </c>
      <c r="R27" s="18">
        <f t="shared" si="9"/>
        <v>2.5632314080785203</v>
      </c>
      <c r="S27" s="18">
        <f t="shared" si="10"/>
        <v>2.7630462843444592</v>
      </c>
      <c r="T27" s="18">
        <f t="shared" si="11"/>
        <v>1.4141185352963384</v>
      </c>
      <c r="U27" s="20">
        <f t="shared" si="12"/>
        <v>0.51179690449226123</v>
      </c>
      <c r="V27" s="25">
        <f t="shared" si="13"/>
        <v>745.95722449357163</v>
      </c>
      <c r="W27" s="26">
        <f t="shared" si="14"/>
        <v>6.8521813104586489</v>
      </c>
      <c r="AA27" s="1">
        <f t="shared" si="19"/>
        <v>95</v>
      </c>
      <c r="AB27" s="1">
        <f t="shared" si="20"/>
        <v>1.4984000000000001E-2</v>
      </c>
      <c r="AC27" s="1">
        <f t="shared" si="21"/>
        <v>1.8126001067805659</v>
      </c>
      <c r="AD27" s="1">
        <f t="shared" si="21"/>
        <v>5.0082979900424123</v>
      </c>
      <c r="AE27" s="1">
        <f t="shared" si="21"/>
        <v>2.5632314080785203</v>
      </c>
      <c r="AF27" s="1">
        <f t="shared" si="21"/>
        <v>2.7630462843444592</v>
      </c>
      <c r="AG27" s="1">
        <f t="shared" si="21"/>
        <v>1.4141185352963384</v>
      </c>
      <c r="AH27" s="1">
        <f t="shared" si="22"/>
        <v>731.34426127101779</v>
      </c>
      <c r="AI27" s="15">
        <f t="shared" si="23"/>
        <v>6.6983606449580817</v>
      </c>
    </row>
    <row r="28" spans="1:35" ht="17.25" thickBot="1" x14ac:dyDescent="0.35">
      <c r="A28" s="29" t="s">
        <v>68</v>
      </c>
      <c r="B28" s="30">
        <v>105</v>
      </c>
      <c r="D28" s="30">
        <v>3.1791E-2</v>
      </c>
      <c r="F28" s="30">
        <v>2.3120000000000002E-2</v>
      </c>
      <c r="H28" s="30">
        <v>7.0540000000000004E-3</v>
      </c>
      <c r="J28" s="30">
        <v>1.2347E-2</v>
      </c>
      <c r="K28" s="18">
        <f t="shared" si="2"/>
        <v>105</v>
      </c>
      <c r="L28" s="18">
        <f t="shared" si="3"/>
        <v>3.1791E-2</v>
      </c>
      <c r="M28" s="18">
        <f t="shared" si="4"/>
        <v>2.3120000000000002E-2</v>
      </c>
      <c r="N28" s="18">
        <f t="shared" si="5"/>
        <v>7.0540000000000004E-3</v>
      </c>
      <c r="O28" s="18">
        <f t="shared" si="6"/>
        <v>1.2347E-2</v>
      </c>
      <c r="P28" s="18">
        <f t="shared" si="7"/>
        <v>1.3750432525951557</v>
      </c>
      <c r="Q28" s="18">
        <f t="shared" si="8"/>
        <v>4.5068046498440602</v>
      </c>
      <c r="R28" s="18">
        <f t="shared" si="9"/>
        <v>2.5747954968818334</v>
      </c>
      <c r="S28" s="18">
        <f t="shared" si="10"/>
        <v>3.2775730082222854</v>
      </c>
      <c r="T28" s="18">
        <f t="shared" si="11"/>
        <v>1.8725196403984774</v>
      </c>
      <c r="U28" s="20">
        <f t="shared" si="12"/>
        <v>0.57131286952296101</v>
      </c>
      <c r="V28" s="25">
        <f t="shared" si="13"/>
        <v>415.63353041296591</v>
      </c>
      <c r="W28" s="26">
        <f t="shared" si="14"/>
        <v>2.95841457536158</v>
      </c>
      <c r="AA28" s="1">
        <f t="shared" si="19"/>
        <v>105</v>
      </c>
      <c r="AB28" s="1">
        <f t="shared" si="20"/>
        <v>2.3120000000000002E-2</v>
      </c>
      <c r="AC28" s="1">
        <f t="shared" si="21"/>
        <v>1.3750432525951557</v>
      </c>
      <c r="AD28" s="1">
        <f t="shared" si="21"/>
        <v>4.5068046498440602</v>
      </c>
      <c r="AE28" s="1">
        <f t="shared" si="21"/>
        <v>2.5747954968818334</v>
      </c>
      <c r="AF28" s="1">
        <f t="shared" si="21"/>
        <v>3.2775730082222854</v>
      </c>
      <c r="AG28" s="1">
        <f t="shared" si="21"/>
        <v>1.8725196403984774</v>
      </c>
      <c r="AH28" s="1">
        <f t="shared" si="22"/>
        <v>425.3598250902196</v>
      </c>
      <c r="AI28" s="15">
        <f t="shared" si="23"/>
        <v>3.0510459532401866</v>
      </c>
    </row>
    <row r="29" spans="1:35" ht="17.25" thickBot="1" x14ac:dyDescent="0.35">
      <c r="A29" s="29" t="s">
        <v>69</v>
      </c>
      <c r="B29" s="30">
        <v>109</v>
      </c>
      <c r="D29" s="30">
        <v>2.6328000000000001E-2</v>
      </c>
      <c r="F29" s="30">
        <v>1.8054000000000001E-2</v>
      </c>
      <c r="H29" s="30">
        <v>1.3259999999999999E-2</v>
      </c>
      <c r="J29" s="30">
        <v>1.3587E-2</v>
      </c>
      <c r="K29" s="18">
        <f t="shared" si="2"/>
        <v>109</v>
      </c>
      <c r="L29" s="18">
        <f t="shared" si="3"/>
        <v>2.6328000000000001E-2</v>
      </c>
      <c r="M29" s="18">
        <f t="shared" si="4"/>
        <v>1.8054000000000001E-2</v>
      </c>
      <c r="N29" s="18">
        <f t="shared" si="5"/>
        <v>1.3259999999999999E-2</v>
      </c>
      <c r="O29" s="18">
        <f t="shared" si="6"/>
        <v>1.3587E-2</v>
      </c>
      <c r="P29" s="18">
        <f t="shared" si="7"/>
        <v>1.4582917912927882</v>
      </c>
      <c r="Q29" s="18">
        <f t="shared" si="8"/>
        <v>1.9855203619909505</v>
      </c>
      <c r="R29" s="18">
        <f t="shared" si="9"/>
        <v>1.9377345992492825</v>
      </c>
      <c r="S29" s="18">
        <f t="shared" si="10"/>
        <v>1.3615384615384616</v>
      </c>
      <c r="T29" s="18">
        <f t="shared" si="11"/>
        <v>1.3287701479355267</v>
      </c>
      <c r="U29" s="20">
        <f t="shared" si="12"/>
        <v>0.97593287701479348</v>
      </c>
      <c r="V29" s="25">
        <f t="shared" si="13"/>
        <v>254.23008829793037</v>
      </c>
      <c r="W29" s="26">
        <f t="shared" si="14"/>
        <v>1.3323861311736729</v>
      </c>
      <c r="AA29" s="1">
        <f t="shared" si="19"/>
        <v>109</v>
      </c>
      <c r="AB29" s="1">
        <f t="shared" si="20"/>
        <v>1.8054000000000001E-2</v>
      </c>
      <c r="AC29" s="1">
        <f t="shared" si="21"/>
        <v>1.4582917912927882</v>
      </c>
      <c r="AD29" s="1">
        <f t="shared" si="21"/>
        <v>1.9855203619909505</v>
      </c>
      <c r="AE29" s="1">
        <f t="shared" si="21"/>
        <v>1.9377345992492825</v>
      </c>
      <c r="AF29" s="1">
        <f t="shared" si="21"/>
        <v>1.3615384615384616</v>
      </c>
      <c r="AG29" s="1">
        <f t="shared" si="21"/>
        <v>1.3287701479355267</v>
      </c>
      <c r="AH29" s="1">
        <f t="shared" si="22"/>
        <v>290.33588874251609</v>
      </c>
      <c r="AI29" s="15">
        <f t="shared" si="23"/>
        <v>1.6636320068120742</v>
      </c>
    </row>
    <row r="30" spans="1:35" ht="17.25" thickBot="1" x14ac:dyDescent="0.35">
      <c r="A30" s="29" t="s">
        <v>64</v>
      </c>
      <c r="B30" s="30">
        <v>111</v>
      </c>
      <c r="D30" s="30">
        <v>2.7007E-2</v>
      </c>
      <c r="F30" s="30">
        <v>1.8148999999999998E-2</v>
      </c>
      <c r="H30" s="30">
        <v>4.8419999999999999E-3</v>
      </c>
      <c r="J30" s="30">
        <v>1.0553E-2</v>
      </c>
      <c r="K30" s="18">
        <f t="shared" si="2"/>
        <v>111</v>
      </c>
      <c r="L30" s="18">
        <f t="shared" si="3"/>
        <v>2.7007E-2</v>
      </c>
      <c r="M30" s="18">
        <f t="shared" si="4"/>
        <v>1.8148999999999998E-2</v>
      </c>
      <c r="N30" s="18">
        <f t="shared" si="5"/>
        <v>4.8419999999999999E-3</v>
      </c>
      <c r="O30" s="18">
        <f t="shared" si="6"/>
        <v>1.0553E-2</v>
      </c>
      <c r="P30" s="18">
        <f t="shared" si="7"/>
        <v>1.488070968097416</v>
      </c>
      <c r="Q30" s="18">
        <f t="shared" si="8"/>
        <v>5.5776538620404787</v>
      </c>
      <c r="R30" s="18">
        <f t="shared" si="9"/>
        <v>2.5591774850753342</v>
      </c>
      <c r="S30" s="18">
        <f t="shared" si="10"/>
        <v>3.7482445270549358</v>
      </c>
      <c r="T30" s="18">
        <f t="shared" si="11"/>
        <v>1.7197953188666728</v>
      </c>
      <c r="U30" s="20">
        <f t="shared" si="12"/>
        <v>0.45882687387472759</v>
      </c>
      <c r="V30" s="25">
        <f t="shared" si="13"/>
        <v>560.34647493370255</v>
      </c>
      <c r="W30" s="26">
        <f t="shared" si="14"/>
        <v>4.0481664408441675</v>
      </c>
      <c r="AA30" s="1">
        <f t="shared" si="19"/>
        <v>111</v>
      </c>
      <c r="AB30" s="1">
        <f t="shared" si="20"/>
        <v>1.8148999999999998E-2</v>
      </c>
      <c r="AC30" s="1">
        <f t="shared" si="21"/>
        <v>1.488070968097416</v>
      </c>
      <c r="AD30" s="1">
        <f t="shared" si="21"/>
        <v>5.5776538620404787</v>
      </c>
      <c r="AE30" s="1">
        <f t="shared" si="21"/>
        <v>2.5591774850753342</v>
      </c>
      <c r="AF30" s="1">
        <f t="shared" si="21"/>
        <v>3.7482445270549358</v>
      </c>
      <c r="AG30" s="1">
        <f t="shared" si="21"/>
        <v>1.7197953188666728</v>
      </c>
      <c r="AH30" s="1">
        <f t="shared" si="22"/>
        <v>559.81279490394172</v>
      </c>
      <c r="AI30" s="15">
        <f t="shared" si="23"/>
        <v>4.0433585126481235</v>
      </c>
    </row>
    <row r="41" spans="5:10" x14ac:dyDescent="0.25">
      <c r="E41" s="27"/>
    </row>
    <row r="42" spans="5:10" ht="16.5" x14ac:dyDescent="0.25">
      <c r="E42" s="28"/>
      <c r="F42" s="29"/>
      <c r="G42" s="29"/>
      <c r="H42" s="29"/>
      <c r="I42" s="29"/>
      <c r="J42" s="29"/>
    </row>
    <row r="43" spans="5:10" ht="16.5" x14ac:dyDescent="0.25">
      <c r="E43" s="29"/>
      <c r="F43" s="30"/>
      <c r="G43" s="30"/>
      <c r="H43" s="30"/>
      <c r="I43" s="30"/>
      <c r="J43" s="30"/>
    </row>
    <row r="44" spans="5:10" ht="16.5" x14ac:dyDescent="0.25">
      <c r="E44" s="29"/>
      <c r="F44" s="30"/>
      <c r="G44" s="30"/>
      <c r="H44" s="30"/>
      <c r="I44" s="30"/>
      <c r="J44" s="30"/>
    </row>
    <row r="45" spans="5:10" ht="16.5" x14ac:dyDescent="0.25">
      <c r="E45" s="29"/>
      <c r="F45" s="30"/>
      <c r="G45" s="30"/>
      <c r="H45" s="30"/>
      <c r="I45" s="30"/>
      <c r="J45" s="30"/>
    </row>
    <row r="46" spans="5:10" ht="16.5" x14ac:dyDescent="0.25">
      <c r="E46" s="29"/>
      <c r="F46" s="30"/>
      <c r="G46" s="30"/>
      <c r="H46" s="30"/>
      <c r="I46" s="30"/>
      <c r="J46" s="30"/>
    </row>
    <row r="47" spans="5:10" ht="16.5" x14ac:dyDescent="0.25">
      <c r="E47" s="29"/>
      <c r="F47" s="30"/>
      <c r="G47" s="30"/>
      <c r="H47" s="30"/>
      <c r="I47" s="30"/>
      <c r="J47" s="30"/>
    </row>
    <row r="48" spans="5:10" ht="16.5" x14ac:dyDescent="0.25">
      <c r="E48" s="29"/>
      <c r="F48" s="30"/>
      <c r="G48" s="30"/>
      <c r="H48" s="30"/>
      <c r="I48" s="30"/>
      <c r="J48" s="30"/>
    </row>
    <row r="49" spans="5:10" ht="16.5" x14ac:dyDescent="0.25">
      <c r="E49" s="29"/>
      <c r="F49" s="30"/>
      <c r="G49" s="30"/>
      <c r="H49" s="30"/>
      <c r="I49" s="30"/>
      <c r="J49" s="30"/>
    </row>
    <row r="50" spans="5:10" ht="16.5" x14ac:dyDescent="0.25">
      <c r="E50" s="29"/>
      <c r="F50" s="30"/>
      <c r="G50" s="30"/>
      <c r="H50" s="30"/>
      <c r="I50" s="30"/>
      <c r="J50" s="30"/>
    </row>
    <row r="51" spans="5:10" ht="16.5" x14ac:dyDescent="0.25">
      <c r="E51" s="29"/>
      <c r="F51" s="30"/>
      <c r="G51" s="30"/>
      <c r="H51" s="30"/>
      <c r="I51" s="30"/>
      <c r="J51" s="30"/>
    </row>
    <row r="52" spans="5:10" ht="16.5" x14ac:dyDescent="0.25">
      <c r="E52" s="29"/>
      <c r="F52" s="30"/>
      <c r="G52" s="30"/>
      <c r="H52" s="30"/>
      <c r="I52" s="30"/>
      <c r="J52" s="30"/>
    </row>
    <row r="53" spans="5:10" ht="16.5" x14ac:dyDescent="0.25">
      <c r="E53" s="29"/>
      <c r="F53" s="30"/>
      <c r="G53" s="30"/>
      <c r="H53" s="30"/>
      <c r="I53" s="30"/>
      <c r="J53" s="30"/>
    </row>
    <row r="54" spans="5:10" x14ac:dyDescent="0.25">
      <c r="E54" s="31"/>
    </row>
    <row r="55" spans="5:10" x14ac:dyDescent="0.25">
      <c r="E55" s="27"/>
    </row>
  </sheetData>
  <mergeCells count="4">
    <mergeCell ref="C2:D2"/>
    <mergeCell ref="E2:F2"/>
    <mergeCell ref="G2:H2"/>
    <mergeCell ref="I2:J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1B2452BFAD019347AB60B3A3350E1602" ma:contentTypeVersion="1" ma:contentTypeDescription="建立新的文件。" ma:contentTypeScope="" ma:versionID="3cfb96a1252a59592898e1410b3df8b1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4d386b2a6fad7e91cdb3880e9b7900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排程開始日期" ma:description="[排程開始日期] 是由發佈功能建立的網站欄。此欄用來指定首次對網站訪客顯示此頁面的日期和時間。" ma:hidden="true" ma:internalName="PublishingStartDate">
      <xsd:simpleType>
        <xsd:restriction base="dms:Unknown"/>
      </xsd:simpleType>
    </xsd:element>
    <xsd:element name="PublishingExpirationDate" ma:index="9" nillable="true" ma:displayName="排程結束日期" ma:description="[排程結束日期] 是由發佈功能建立的網站欄。此欄用來指定不再對網站訪客顯示此頁面的日期和時間。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1831FA-67EC-4D4B-B87C-1835E66B34C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9E221DC-631D-4DAE-8F5B-C10A372AF4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E6E4C3-4F77-4F75-A052-32B3718DD5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工作表2</vt:lpstr>
      <vt:lpstr>工作表4</vt:lpstr>
      <vt:lpstr>迴歸推導(pool) (2)</vt:lpstr>
      <vt:lpstr>工作表1</vt:lpstr>
      <vt:lpstr>迴歸推導(pool) (3)</vt:lpstr>
    </vt:vector>
  </TitlesOfParts>
  <Company>Delta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RYAN.TSAI 蔡宗軒</dc:creator>
  <cp:lastModifiedBy>RICHARD.WENG 翁志偉</cp:lastModifiedBy>
  <dcterms:created xsi:type="dcterms:W3CDTF">2018-07-31T11:01:26Z</dcterms:created>
  <dcterms:modified xsi:type="dcterms:W3CDTF">2018-07-31T11:45:40Z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0x0101001B2452BFAD019347AB60B3A3350E1602</vt:lpwstr>
  </property>
</Properties>
</file>