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/KeuzeWelkIndexFonds/OnderzoekPerFonds/VanEck/"/>
    </mc:Choice>
  </mc:AlternateContent>
  <xr:revisionPtr revIDLastSave="22" documentId="13_ncr:1_{F2C7825C-7BCF-4FD5-BFFB-5E0393C98FB3}" xr6:coauthVersionLast="47" xr6:coauthVersionMax="47" xr10:uidLastSave="{B5078A00-5EB0-4801-8D12-4A4638DE144F}"/>
  <bookViews>
    <workbookView xWindow="-120" yWindow="-120" windowWidth="51840" windowHeight="21240" xr2:uid="{00000000-000D-0000-FFFF-FFFF00000000}"/>
  </bookViews>
  <sheets>
    <sheet name="TGET" sheetId="1" r:id="rId1"/>
    <sheet name="TrackingDif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2" l="1"/>
  <c r="M4" i="2"/>
  <c r="J4" i="2" l="1"/>
  <c r="I4" i="2"/>
  <c r="H4" i="2"/>
  <c r="G4" i="2"/>
  <c r="F4" i="2"/>
  <c r="E4" i="2"/>
  <c r="C23" i="1" s="1"/>
  <c r="D4" i="2"/>
  <c r="C4" i="2"/>
  <c r="J6" i="1" l="1"/>
  <c r="G19" i="1" l="1"/>
  <c r="H19" i="1"/>
  <c r="F19" i="1"/>
  <c r="D19" i="1"/>
  <c r="E19" i="1"/>
  <c r="C19" i="1"/>
  <c r="H15" i="1"/>
  <c r="G15" i="1"/>
  <c r="D15" i="1"/>
  <c r="E15" i="1"/>
  <c r="F15" i="1"/>
  <c r="C15" i="1"/>
  <c r="D13" i="1"/>
  <c r="D16" i="1" s="1"/>
  <c r="E13" i="1"/>
  <c r="E16" i="1" s="1"/>
  <c r="F13" i="1"/>
  <c r="F16" i="1" s="1"/>
  <c r="G13" i="1"/>
  <c r="G16" i="1" s="1"/>
  <c r="H13" i="1"/>
  <c r="H16" i="1" s="1"/>
  <c r="C13" i="1"/>
  <c r="C16" i="1" s="1"/>
  <c r="J15" i="1" l="1"/>
  <c r="J19" i="1"/>
  <c r="C22" i="1" l="1"/>
  <c r="C24" i="1" s="1"/>
  <c r="C26" i="1"/>
  <c r="C2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 van Loon</author>
  </authors>
  <commentList>
    <comment ref="B5" authorId="0" shapeId="0" xr:uid="{944B41DA-6874-4CE5-AFFF-1ACD5CBCE0EB}">
      <text>
        <r>
          <rPr>
            <b/>
            <sz val="9"/>
            <color indexed="81"/>
            <rFont val="Tahoma"/>
            <charset val="1"/>
          </rPr>
          <t>Gerben:</t>
        </r>
        <r>
          <rPr>
            <sz val="9"/>
            <color indexed="81"/>
            <rFont val="Tahoma"/>
            <charset val="1"/>
          </rPr>
          <t xml:space="preserve">
Verloopoverzicht beheerd vermogen</t>
        </r>
      </text>
    </comment>
  </commentList>
</comments>
</file>

<file path=xl/sharedStrings.xml><?xml version="1.0" encoding="utf-8"?>
<sst xmlns="http://schemas.openxmlformats.org/spreadsheetml/2006/main" count="41" uniqueCount="39">
  <si>
    <t>Gemiddelde</t>
  </si>
  <si>
    <t>Schatting kosten toekomst</t>
  </si>
  <si>
    <t>Aannames</t>
  </si>
  <si>
    <t>Wat valt op</t>
  </si>
  <si>
    <t>TER gemeld</t>
  </si>
  <si>
    <t>Rente kosten neem ik niet mee, meestal weinig. En ook weer rente inkomsten.</t>
  </si>
  <si>
    <t>04-2011 gestart</t>
  </si>
  <si>
    <t>VanEck Vectors Global Equal Weight UCITS ETF (TGET)</t>
  </si>
  <si>
    <t>Transactiekosten</t>
  </si>
  <si>
    <t>Overige kosten</t>
  </si>
  <si>
    <t>Beheerkosten</t>
  </si>
  <si>
    <t>Gemiddelde intrinsieke waarde</t>
  </si>
  <si>
    <t>Beheerd vermogen einde boekjaar</t>
  </si>
  <si>
    <t>Omloopfactor</t>
  </si>
  <si>
    <t>Totaal</t>
  </si>
  <si>
    <t>Alle kosten %</t>
  </si>
  <si>
    <t>Beheer teruggerekend %</t>
  </si>
  <si>
    <t>t/m 2016 werd beheer en overig onder totale kosten / TER meegenomen</t>
  </si>
  <si>
    <t>transactiekosten wordt hier niet bij meegenomen</t>
  </si>
  <si>
    <t>Transactiekosten %?</t>
  </si>
  <si>
    <t>Wel hele lage transactiekosten</t>
  </si>
  <si>
    <t>Overige kosten eerst waren toch transactiekosten</t>
  </si>
  <si>
    <t>Solactive Global Equity Index (gross)</t>
  </si>
  <si>
    <t>Vs gross</t>
  </si>
  <si>
    <t>2014-2019</t>
  </si>
  <si>
    <t>Gemiddeld</t>
  </si>
  <si>
    <t>Kosten benadering verleden</t>
  </si>
  <si>
    <t>Tracking difference</t>
  </si>
  <si>
    <t>Gat met kosten benadering</t>
  </si>
  <si>
    <t>Schatting tracking diff toekomst</t>
  </si>
  <si>
    <t>Alle kosten inc drag</t>
  </si>
  <si>
    <t>TER en transactiekosten</t>
  </si>
  <si>
    <t>Kan omdat maar weinig posities zijn, maar blijft wel erg laag</t>
  </si>
  <si>
    <t>Houden dividend in cash totdat wordt uitgekeerd. Zorgt voor drag in opgaande markt</t>
  </si>
  <si>
    <t>Ik dacht dat aan eventueel beetje lek lag, maar schijnt nihil te zijn volgens VanEck</t>
  </si>
  <si>
    <t>Komt door cash/tax drag, waarvan cash drag van ongeinvesteerd dividend grootste component is</t>
  </si>
  <si>
    <t>0,13% lijkt wat veel voor hiervoor, maar volgens VanEck is dit wel zo</t>
  </si>
  <si>
    <t>2014-2020</t>
  </si>
  <si>
    <t>Men keert wel ieder kwartaal dividend uit, dat verzacht dit wat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</si>
</sst>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€&quot;\ * #,##0.00_ ;_ &quot;€&quot;\ * \-#,##0.00_ ;_ &quot;€&quot;\ * &quot;-&quot;??_ ;_ @_ "/>
    <numFmt numFmtId="164" formatCode="_ &quot;€&quot;\ * #,##0_ ;_ &quot;€&quot;\ * \-#,##0_ ;_ &quot;€&quot;\ * &quot;-&quot;??_ ;_ @_ "/>
    <numFmt numFmtId="165" formatCode="0.000%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Font="1"/>
    <xf numFmtId="165" fontId="0" fillId="0" borderId="0" xfId="1" applyNumberFormat="1" applyFont="1"/>
    <xf numFmtId="165" fontId="0" fillId="0" borderId="0" xfId="0" applyNumberFormat="1"/>
    <xf numFmtId="0" fontId="3" fillId="0" borderId="0" xfId="0" applyFont="1"/>
    <xf numFmtId="0" fontId="0" fillId="2" borderId="0" xfId="0" applyFont="1" applyFill="1"/>
    <xf numFmtId="0" fontId="2" fillId="2" borderId="0" xfId="0" applyFont="1" applyFill="1"/>
    <xf numFmtId="165" fontId="2" fillId="0" borderId="0" xfId="0" applyNumberFormat="1" applyFont="1"/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164" fontId="1" fillId="0" borderId="0" xfId="2" applyNumberFormat="1" applyFont="1" applyFill="1"/>
    <xf numFmtId="164" fontId="0" fillId="0" borderId="0" xfId="2" applyNumberFormat="1" applyFont="1" applyFill="1"/>
    <xf numFmtId="10" fontId="1" fillId="0" borderId="0" xfId="1" applyNumberFormat="1" applyFont="1" applyFill="1"/>
    <xf numFmtId="166" fontId="0" fillId="0" borderId="0" xfId="1" applyNumberFormat="1" applyFont="1" applyFill="1"/>
    <xf numFmtId="165" fontId="0" fillId="0" borderId="0" xfId="1" applyNumberFormat="1" applyFont="1" applyFill="1"/>
    <xf numFmtId="10" fontId="0" fillId="0" borderId="0" xfId="0" applyNumberFormat="1" applyFill="1"/>
    <xf numFmtId="164" fontId="0" fillId="0" borderId="0" xfId="0" applyNumberFormat="1" applyFill="1"/>
    <xf numFmtId="164" fontId="0" fillId="0" borderId="0" xfId="1" applyNumberFormat="1" applyFont="1" applyFill="1"/>
    <xf numFmtId="165" fontId="0" fillId="0" borderId="0" xfId="0" applyNumberFormat="1" applyFill="1"/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4" fillId="0" borderId="0" xfId="0" applyFont="1" applyAlignment="1">
      <alignment horizontal="right"/>
    </xf>
    <xf numFmtId="0" fontId="6" fillId="0" borderId="0" xfId="0" applyFont="1"/>
    <xf numFmtId="10" fontId="0" fillId="0" borderId="0" xfId="0" applyNumberFormat="1"/>
    <xf numFmtId="10" fontId="2" fillId="0" borderId="0" xfId="0" applyNumberFormat="1" applyFont="1" applyFill="1"/>
    <xf numFmtId="10" fontId="2" fillId="0" borderId="0" xfId="0" applyNumberFormat="1" applyFont="1"/>
    <xf numFmtId="10" fontId="0" fillId="0" borderId="0" xfId="1" applyNumberFormat="1" applyFont="1" applyFill="1"/>
  </cellXfs>
  <cellStyles count="3">
    <cellStyle name="Procent" xfId="1" builtinId="5"/>
    <cellStyle name="Standaard" xfId="0" builtinId="0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2"/>
  <sheetViews>
    <sheetView tabSelected="1" zoomScaleNormal="100" workbookViewId="0">
      <selection activeCell="I5" sqref="I5"/>
    </sheetView>
  </sheetViews>
  <sheetFormatPr defaultRowHeight="15" x14ac:dyDescent="0.25"/>
  <cols>
    <col min="2" max="2" width="34.7109375" customWidth="1"/>
    <col min="3" max="3" width="17.7109375" customWidth="1"/>
    <col min="4" max="4" width="19.140625" customWidth="1"/>
    <col min="5" max="9" width="17.7109375" customWidth="1"/>
    <col min="10" max="10" width="14.140625" customWidth="1"/>
    <col min="11" max="11" width="13.28515625" customWidth="1"/>
    <col min="12" max="12" width="91.85546875" customWidth="1"/>
  </cols>
  <sheetData>
    <row r="2" spans="2:12" x14ac:dyDescent="0.25">
      <c r="B2" s="7" t="s">
        <v>7</v>
      </c>
      <c r="C2" s="7"/>
      <c r="D2" s="6"/>
      <c r="E2" s="6"/>
      <c r="F2" s="6"/>
      <c r="G2" s="6"/>
      <c r="H2" s="6"/>
      <c r="I2" s="6"/>
      <c r="J2" s="6"/>
      <c r="L2" s="1" t="s">
        <v>2</v>
      </c>
    </row>
    <row r="3" spans="2:12" x14ac:dyDescent="0.25">
      <c r="B3" s="9" t="s">
        <v>6</v>
      </c>
      <c r="C3" s="9"/>
      <c r="D3" s="9"/>
      <c r="E3" s="9"/>
      <c r="F3" s="9"/>
      <c r="G3" s="9"/>
      <c r="H3" s="9"/>
      <c r="I3" s="9"/>
      <c r="J3" s="9"/>
      <c r="L3" s="5" t="s">
        <v>5</v>
      </c>
    </row>
    <row r="4" spans="2:12" x14ac:dyDescent="0.25">
      <c r="B4" s="9"/>
      <c r="C4" s="10">
        <v>2014</v>
      </c>
      <c r="D4" s="10">
        <v>2015</v>
      </c>
      <c r="E4" s="10">
        <v>2016</v>
      </c>
      <c r="F4" s="10">
        <v>2017</v>
      </c>
      <c r="G4" s="10">
        <v>2018</v>
      </c>
      <c r="H4" s="10">
        <v>2019</v>
      </c>
      <c r="I4" s="10">
        <v>2020</v>
      </c>
      <c r="J4" s="10" t="s">
        <v>0</v>
      </c>
      <c r="L4" s="5"/>
    </row>
    <row r="5" spans="2:12" x14ac:dyDescent="0.25">
      <c r="B5" s="11" t="s">
        <v>12</v>
      </c>
      <c r="C5" s="12">
        <v>228333302</v>
      </c>
      <c r="D5" s="12">
        <v>375790127</v>
      </c>
      <c r="E5" s="13">
        <v>522405425</v>
      </c>
      <c r="F5" s="13">
        <v>629269566</v>
      </c>
      <c r="G5" s="13">
        <v>789253895</v>
      </c>
      <c r="H5" s="13">
        <v>1001210520</v>
      </c>
      <c r="I5" s="13"/>
      <c r="J5" s="10"/>
      <c r="L5" s="1" t="s">
        <v>3</v>
      </c>
    </row>
    <row r="6" spans="2:12" x14ac:dyDescent="0.25">
      <c r="B6" s="11" t="s">
        <v>4</v>
      </c>
      <c r="C6" s="14">
        <v>2E-3</v>
      </c>
      <c r="D6" s="14">
        <v>2E-3</v>
      </c>
      <c r="E6" s="14">
        <v>2E-3</v>
      </c>
      <c r="F6" s="14">
        <v>1.6999999999999999E-3</v>
      </c>
      <c r="G6" s="14">
        <v>1.6999999999999999E-3</v>
      </c>
      <c r="H6" s="14">
        <v>1.6000000000000001E-3</v>
      </c>
      <c r="I6" s="14"/>
      <c r="J6" s="20">
        <f>AVERAGE(C6:H6)</f>
        <v>1.8333333333333335E-3</v>
      </c>
      <c r="L6" t="s">
        <v>20</v>
      </c>
    </row>
    <row r="7" spans="2:12" x14ac:dyDescent="0.25">
      <c r="B7" s="11" t="s">
        <v>11</v>
      </c>
      <c r="C7" s="13">
        <v>165199870</v>
      </c>
      <c r="D7" s="13">
        <v>305587061</v>
      </c>
      <c r="E7" s="13">
        <v>431862470</v>
      </c>
      <c r="F7" s="13">
        <v>573972439</v>
      </c>
      <c r="G7" s="13">
        <v>727656330</v>
      </c>
      <c r="H7" s="13">
        <v>911873727</v>
      </c>
      <c r="I7" s="13"/>
      <c r="J7" s="17"/>
      <c r="L7" t="s">
        <v>32</v>
      </c>
    </row>
    <row r="8" spans="2:12" x14ac:dyDescent="0.25">
      <c r="B8" s="9"/>
      <c r="C8" s="10"/>
      <c r="D8" s="10"/>
      <c r="E8" s="10"/>
      <c r="F8" s="10"/>
      <c r="G8" s="10"/>
      <c r="H8" s="10"/>
      <c r="I8" s="10"/>
      <c r="J8" s="17"/>
    </row>
    <row r="9" spans="2:12" x14ac:dyDescent="0.25">
      <c r="B9" s="9"/>
      <c r="C9" s="10"/>
      <c r="D9" s="10"/>
      <c r="E9" s="10"/>
      <c r="F9" s="10"/>
      <c r="G9" s="10"/>
      <c r="H9" s="10"/>
      <c r="I9" s="10"/>
      <c r="J9" s="17"/>
      <c r="L9" s="2" t="s">
        <v>17</v>
      </c>
    </row>
    <row r="10" spans="2:12" x14ac:dyDescent="0.25">
      <c r="B10" s="9" t="s">
        <v>10</v>
      </c>
      <c r="C10" s="12">
        <v>329716</v>
      </c>
      <c r="D10" s="12">
        <v>610492</v>
      </c>
      <c r="E10" s="13">
        <v>862513</v>
      </c>
      <c r="F10" s="13">
        <v>1001697</v>
      </c>
      <c r="G10" s="13">
        <v>1231488</v>
      </c>
      <c r="H10" s="13">
        <v>1509286</v>
      </c>
      <c r="I10" s="13"/>
      <c r="J10" s="18"/>
      <c r="L10" s="2" t="s">
        <v>18</v>
      </c>
    </row>
    <row r="11" spans="2:12" x14ac:dyDescent="0.25">
      <c r="B11" s="11" t="s">
        <v>9</v>
      </c>
      <c r="C11" s="19">
        <v>2301</v>
      </c>
      <c r="D11" s="19">
        <v>2754</v>
      </c>
      <c r="E11" s="19">
        <v>2407</v>
      </c>
      <c r="F11" s="19"/>
      <c r="G11" s="19"/>
      <c r="H11" s="19"/>
      <c r="I11" s="19"/>
      <c r="J11" s="18"/>
      <c r="L11" s="2" t="s">
        <v>21</v>
      </c>
    </row>
    <row r="12" spans="2:12" x14ac:dyDescent="0.25">
      <c r="B12" s="11" t="s">
        <v>8</v>
      </c>
      <c r="C12" s="19">
        <v>0</v>
      </c>
      <c r="D12" s="19">
        <v>0</v>
      </c>
      <c r="E12" s="19"/>
      <c r="F12" s="19">
        <v>8212</v>
      </c>
      <c r="G12" s="19">
        <v>10425</v>
      </c>
      <c r="H12" s="19">
        <v>3944</v>
      </c>
      <c r="I12" s="19"/>
      <c r="J12" s="18"/>
    </row>
    <row r="13" spans="2:12" x14ac:dyDescent="0.25">
      <c r="B13" s="10" t="s">
        <v>14</v>
      </c>
      <c r="C13" s="19">
        <f t="shared" ref="C13:H13" si="0">SUM(C10:C12)</f>
        <v>332017</v>
      </c>
      <c r="D13" s="19">
        <f t="shared" si="0"/>
        <v>613246</v>
      </c>
      <c r="E13" s="19">
        <f t="shared" si="0"/>
        <v>864920</v>
      </c>
      <c r="F13" s="19">
        <f t="shared" si="0"/>
        <v>1009909</v>
      </c>
      <c r="G13" s="19">
        <f t="shared" si="0"/>
        <v>1241913</v>
      </c>
      <c r="H13" s="19">
        <f t="shared" si="0"/>
        <v>1513230</v>
      </c>
      <c r="I13" s="19"/>
      <c r="J13" s="18"/>
      <c r="L13" s="2" t="s">
        <v>33</v>
      </c>
    </row>
    <row r="14" spans="2:12" x14ac:dyDescent="0.25">
      <c r="B14" s="10"/>
      <c r="C14" s="19"/>
      <c r="D14" s="19"/>
      <c r="E14" s="19"/>
      <c r="F14" s="19"/>
      <c r="G14" s="19"/>
      <c r="H14" s="19"/>
      <c r="I14" s="19"/>
      <c r="J14" s="18"/>
      <c r="L14" s="2" t="s">
        <v>36</v>
      </c>
    </row>
    <row r="15" spans="2:12" x14ac:dyDescent="0.25">
      <c r="B15" s="10" t="s">
        <v>16</v>
      </c>
      <c r="C15" s="29">
        <f t="shared" ref="C15:H15" si="1">C10/C7</f>
        <v>1.9958611347575517E-3</v>
      </c>
      <c r="D15" s="29">
        <f t="shared" si="1"/>
        <v>1.9977678308833896E-3</v>
      </c>
      <c r="E15" s="29">
        <f t="shared" si="1"/>
        <v>1.9971936899263322E-3</v>
      </c>
      <c r="F15" s="29">
        <f t="shared" si="1"/>
        <v>1.7452005217274901E-3</v>
      </c>
      <c r="G15" s="29">
        <f t="shared" si="1"/>
        <v>1.6924033355141706E-3</v>
      </c>
      <c r="H15" s="29">
        <f t="shared" si="1"/>
        <v>1.6551480268714881E-3</v>
      </c>
      <c r="I15" s="29"/>
      <c r="J15" s="16">
        <f>AVERAGE(C15:H15)</f>
        <v>1.8472624232800704E-3</v>
      </c>
      <c r="L15" s="2" t="s">
        <v>35</v>
      </c>
    </row>
    <row r="16" spans="2:12" x14ac:dyDescent="0.25">
      <c r="B16" s="10" t="s">
        <v>15</v>
      </c>
      <c r="C16" s="29">
        <f t="shared" ref="C16:H16" si="2">C13/C7</f>
        <v>2.0097897171468719E-3</v>
      </c>
      <c r="D16" s="29">
        <f t="shared" si="2"/>
        <v>2.0067799925599598E-3</v>
      </c>
      <c r="E16" s="29">
        <f t="shared" si="2"/>
        <v>2.0027672235561475E-3</v>
      </c>
      <c r="F16" s="29">
        <f t="shared" si="2"/>
        <v>1.7595078289116249E-3</v>
      </c>
      <c r="G16" s="29">
        <f t="shared" si="2"/>
        <v>1.7067301537801506E-3</v>
      </c>
      <c r="H16" s="29">
        <f t="shared" si="2"/>
        <v>1.6594731871247344E-3</v>
      </c>
      <c r="I16" s="29"/>
      <c r="J16" s="18"/>
    </row>
    <row r="17" spans="2:12" x14ac:dyDescent="0.25">
      <c r="B17" s="11"/>
      <c r="C17" s="19"/>
      <c r="D17" s="19"/>
      <c r="E17" s="19"/>
      <c r="F17" s="19"/>
      <c r="G17" s="19"/>
      <c r="H17" s="19"/>
      <c r="I17" s="19"/>
      <c r="J17" s="18"/>
      <c r="L17" s="2" t="s">
        <v>34</v>
      </c>
    </row>
    <row r="18" spans="2:12" x14ac:dyDescent="0.25">
      <c r="B18" s="11" t="s">
        <v>13</v>
      </c>
      <c r="C18" s="15">
        <v>0.29199999999999998</v>
      </c>
      <c r="D18" s="15">
        <v>0.40400000000000003</v>
      </c>
      <c r="E18" s="15">
        <v>0.308</v>
      </c>
      <c r="F18" s="15">
        <v>0.20499999999999999</v>
      </c>
      <c r="G18" s="15">
        <v>0.25900000000000001</v>
      </c>
      <c r="H18" s="15">
        <v>0.25900000000000001</v>
      </c>
      <c r="I18" s="15"/>
      <c r="J18" s="18"/>
    </row>
    <row r="19" spans="2:12" x14ac:dyDescent="0.25">
      <c r="B19" s="10" t="s">
        <v>19</v>
      </c>
      <c r="C19" s="16">
        <f>C11/C7</f>
        <v>1.3928582389320283E-5</v>
      </c>
      <c r="D19" s="16">
        <f>D11/D7</f>
        <v>9.0121616765704616E-6</v>
      </c>
      <c r="E19" s="16">
        <f>E11/E7</f>
        <v>5.5735336298150659E-6</v>
      </c>
      <c r="F19" s="16">
        <f>F12/F7</f>
        <v>1.4307307184134673E-5</v>
      </c>
      <c r="G19" s="16">
        <f>G12/G7</f>
        <v>1.432681826598004E-5</v>
      </c>
      <c r="H19" s="16">
        <f>H12/H7</f>
        <v>4.3251602532463361E-6</v>
      </c>
      <c r="I19" s="16"/>
      <c r="J19" s="16">
        <f>AVERAGE(C19:H19)</f>
        <v>1.0245593899844477E-5</v>
      </c>
      <c r="L19" s="2" t="s">
        <v>38</v>
      </c>
    </row>
    <row r="20" spans="2:12" x14ac:dyDescent="0.25">
      <c r="B20" s="11"/>
      <c r="C20" s="13"/>
      <c r="D20" s="13"/>
      <c r="E20" s="13"/>
      <c r="F20" s="13"/>
      <c r="G20" s="13"/>
      <c r="H20" s="13"/>
      <c r="I20" s="13"/>
      <c r="J20" s="17"/>
    </row>
    <row r="21" spans="2:12" x14ac:dyDescent="0.25">
      <c r="B21" s="9"/>
      <c r="C21" s="9"/>
      <c r="D21" s="9"/>
      <c r="E21" s="9"/>
      <c r="F21" s="9"/>
      <c r="G21" s="9"/>
      <c r="H21" s="9"/>
      <c r="I21" s="9"/>
      <c r="J21" s="9"/>
      <c r="L21" s="5"/>
    </row>
    <row r="22" spans="2:12" x14ac:dyDescent="0.25">
      <c r="B22" t="s">
        <v>26</v>
      </c>
      <c r="C22" s="26">
        <f>J15+J19</f>
        <v>1.8575080171799149E-3</v>
      </c>
      <c r="D22" t="s">
        <v>24</v>
      </c>
      <c r="E22" s="9"/>
      <c r="F22" s="9"/>
      <c r="G22" s="9"/>
      <c r="H22" s="9"/>
      <c r="I22" s="9"/>
      <c r="J22" s="9"/>
      <c r="K22" s="4"/>
      <c r="L22" s="5"/>
    </row>
    <row r="23" spans="2:12" x14ac:dyDescent="0.25">
      <c r="B23" t="s">
        <v>27</v>
      </c>
      <c r="C23" s="17">
        <f>TrackingDifference!M4/100</f>
        <v>2.9142857142857139E-3</v>
      </c>
      <c r="D23" s="9" t="s">
        <v>37</v>
      </c>
      <c r="E23" s="9"/>
      <c r="F23" s="9"/>
      <c r="G23" s="9"/>
      <c r="H23" s="9"/>
      <c r="I23" s="9"/>
      <c r="J23" s="9"/>
      <c r="K23" s="4"/>
      <c r="L23" s="5"/>
    </row>
    <row r="24" spans="2:12" x14ac:dyDescent="0.25">
      <c r="B24" t="s">
        <v>28</v>
      </c>
      <c r="C24" s="17">
        <f>C23-C22</f>
        <v>1.0567776971057989E-3</v>
      </c>
      <c r="D24" s="9"/>
      <c r="E24" s="9"/>
      <c r="F24" s="9"/>
      <c r="G24" s="9"/>
      <c r="H24" s="9"/>
      <c r="I24" s="9"/>
      <c r="J24" s="9"/>
      <c r="K24" s="4"/>
      <c r="L24" s="5"/>
    </row>
    <row r="25" spans="2:12" x14ac:dyDescent="0.25">
      <c r="C25" s="17"/>
      <c r="D25" s="9"/>
      <c r="E25" s="9"/>
      <c r="F25" s="9"/>
      <c r="G25" s="9"/>
      <c r="H25" s="9"/>
      <c r="I25" s="9"/>
      <c r="J25" s="9"/>
      <c r="K25" s="4"/>
      <c r="L25" s="5"/>
    </row>
    <row r="26" spans="2:12" x14ac:dyDescent="0.25">
      <c r="B26" s="1" t="s">
        <v>1</v>
      </c>
      <c r="C26" s="27">
        <f>H6+J19</f>
        <v>1.6102455938998446E-3</v>
      </c>
      <c r="D26" s="3" t="s">
        <v>31</v>
      </c>
      <c r="K26" s="4"/>
    </row>
    <row r="27" spans="2:12" x14ac:dyDescent="0.25">
      <c r="B27" s="1" t="s">
        <v>29</v>
      </c>
      <c r="C27" s="28">
        <f>C26+C24</f>
        <v>2.6670232910056433E-3</v>
      </c>
      <c r="D27" t="s">
        <v>30</v>
      </c>
      <c r="E27" s="8"/>
      <c r="F27" s="8"/>
      <c r="G27" s="3"/>
      <c r="H27" s="3"/>
      <c r="I27" s="3"/>
      <c r="J27" s="3"/>
      <c r="K27" s="4"/>
    </row>
    <row r="28" spans="2:12" x14ac:dyDescent="0.25">
      <c r="B28" s="1"/>
      <c r="C28" s="1"/>
      <c r="D28" s="8"/>
      <c r="E28" s="8"/>
      <c r="F28" s="8"/>
      <c r="G28" s="3"/>
      <c r="H28" s="3"/>
      <c r="I28" s="3"/>
      <c r="J28" s="3"/>
      <c r="K28" s="4"/>
    </row>
    <row r="29" spans="2:12" x14ac:dyDescent="0.25">
      <c r="B29" s="1"/>
      <c r="C29" s="1"/>
      <c r="D29" s="8"/>
      <c r="E29" s="8"/>
      <c r="F29" s="8"/>
      <c r="G29" s="3"/>
      <c r="H29" s="3"/>
      <c r="I29" s="3"/>
      <c r="J29" s="3"/>
      <c r="K29" s="4"/>
    </row>
    <row r="30" spans="2:12" x14ac:dyDescent="0.25">
      <c r="B30" s="1"/>
      <c r="C30" s="1"/>
      <c r="D30" s="8"/>
      <c r="E30" s="8"/>
      <c r="F30" s="8"/>
      <c r="G30" s="3"/>
      <c r="H30" s="3"/>
      <c r="I30" s="3"/>
      <c r="J30" s="3"/>
      <c r="K30" s="4"/>
    </row>
    <row r="31" spans="2:12" x14ac:dyDescent="0.25">
      <c r="B31" s="1"/>
      <c r="C31" s="1"/>
      <c r="D31" s="8"/>
      <c r="E31" s="8"/>
      <c r="F31" s="8"/>
      <c r="G31" s="3"/>
      <c r="H31" s="3"/>
      <c r="I31" s="3"/>
      <c r="J31" s="3"/>
      <c r="K31" s="4"/>
    </row>
    <row r="32" spans="2:12" x14ac:dyDescent="0.25">
      <c r="B32" s="1"/>
      <c r="C32" s="1"/>
      <c r="D32" s="8"/>
      <c r="E32" s="8"/>
      <c r="F32" s="8"/>
      <c r="G32" s="3"/>
      <c r="H32" s="3"/>
      <c r="I32" s="3"/>
      <c r="J32" s="3"/>
      <c r="K32" s="4"/>
    </row>
    <row r="33" spans="2:11" x14ac:dyDescent="0.25">
      <c r="B33" s="1"/>
      <c r="C33" s="1"/>
      <c r="D33" s="8"/>
      <c r="E33" s="8"/>
      <c r="F33" s="8"/>
      <c r="G33" s="3"/>
      <c r="H33" s="3"/>
      <c r="I33" s="3"/>
      <c r="J33" s="3"/>
      <c r="K33" s="4"/>
    </row>
    <row r="34" spans="2:11" x14ac:dyDescent="0.25">
      <c r="B34" s="1"/>
      <c r="C34" s="1"/>
      <c r="D34" s="8"/>
      <c r="E34" s="8"/>
      <c r="F34" s="8"/>
      <c r="G34" s="3"/>
      <c r="H34" s="3"/>
      <c r="I34" s="3"/>
      <c r="J34" s="3"/>
      <c r="K34" s="4"/>
    </row>
    <row r="35" spans="2:11" x14ac:dyDescent="0.25">
      <c r="B35" s="1"/>
      <c r="C35" s="1"/>
      <c r="D35" s="8"/>
      <c r="E35" s="8"/>
      <c r="F35" s="8"/>
      <c r="G35" s="3"/>
      <c r="H35" s="3"/>
      <c r="I35" s="3"/>
      <c r="J35" s="3"/>
      <c r="K35" s="4"/>
    </row>
    <row r="36" spans="2:11" x14ac:dyDescent="0.25">
      <c r="B36" s="1"/>
      <c r="C36" s="1"/>
      <c r="D36" s="8"/>
      <c r="E36" s="8"/>
      <c r="F36" s="8"/>
      <c r="G36" s="3"/>
      <c r="H36" s="3"/>
      <c r="I36" s="3"/>
      <c r="J36" s="3"/>
      <c r="K36" s="4"/>
    </row>
    <row r="37" spans="2:11" x14ac:dyDescent="0.25">
      <c r="B37" s="1"/>
      <c r="C37" s="1"/>
      <c r="D37" s="8"/>
      <c r="E37" s="8"/>
      <c r="F37" s="8"/>
      <c r="G37" s="3"/>
      <c r="H37" s="3"/>
      <c r="I37" s="3"/>
      <c r="J37" s="3"/>
      <c r="K37" s="4"/>
    </row>
    <row r="38" spans="2:11" x14ac:dyDescent="0.25">
      <c r="B38" s="1"/>
      <c r="C38" s="1"/>
      <c r="D38" s="8"/>
      <c r="E38" s="8"/>
      <c r="F38" s="8"/>
      <c r="G38" s="3"/>
      <c r="H38" s="3"/>
      <c r="I38" s="3"/>
      <c r="J38" s="3"/>
      <c r="K38" s="4"/>
    </row>
    <row r="39" spans="2:11" x14ac:dyDescent="0.25">
      <c r="B39" s="1"/>
      <c r="C39" s="1"/>
      <c r="D39" s="8"/>
      <c r="E39" s="8"/>
      <c r="F39" s="8"/>
      <c r="G39" s="3"/>
      <c r="H39" s="3"/>
      <c r="I39" s="3"/>
      <c r="J39" s="3"/>
      <c r="K39" s="4"/>
    </row>
    <row r="40" spans="2:11" x14ac:dyDescent="0.25">
      <c r="B40" s="1"/>
      <c r="C40" s="1"/>
      <c r="D40" s="8"/>
      <c r="E40" s="8"/>
      <c r="F40" s="8"/>
      <c r="G40" s="3"/>
      <c r="H40" s="3"/>
      <c r="I40" s="3"/>
      <c r="J40" s="3"/>
      <c r="K40" s="4"/>
    </row>
    <row r="41" spans="2:11" x14ac:dyDescent="0.25">
      <c r="B41" s="1"/>
      <c r="C41" s="1"/>
      <c r="D41" s="8"/>
      <c r="E41" s="8"/>
      <c r="F41" s="8"/>
      <c r="G41" s="3"/>
      <c r="H41" s="3"/>
      <c r="I41" s="3"/>
      <c r="J41" s="3"/>
      <c r="K41" s="4"/>
    </row>
    <row r="42" spans="2:11" x14ac:dyDescent="0.25">
      <c r="B42" s="1"/>
      <c r="C42" s="1"/>
      <c r="D42" s="8"/>
      <c r="E42" s="8"/>
      <c r="F42" s="8"/>
      <c r="G42" s="3"/>
      <c r="H42" s="3"/>
      <c r="I42" s="3"/>
      <c r="J42" s="3"/>
      <c r="K42" s="4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4B298-123C-4CF1-A31A-B1A0DEE615DD}">
  <dimension ref="B1:N4"/>
  <sheetViews>
    <sheetView workbookViewId="0"/>
  </sheetViews>
  <sheetFormatPr defaultRowHeight="15" x14ac:dyDescent="0.25"/>
  <cols>
    <col min="2" max="2" width="50.42578125" customWidth="1"/>
    <col min="13" max="13" width="13.42578125" customWidth="1"/>
    <col min="14" max="14" width="12.42578125" customWidth="1"/>
  </cols>
  <sheetData>
    <row r="1" spans="2:14" x14ac:dyDescent="0.25">
      <c r="C1" s="24">
        <v>2012</v>
      </c>
      <c r="D1" s="24">
        <v>2013</v>
      </c>
      <c r="E1" s="24">
        <v>2014</v>
      </c>
      <c r="F1" s="24">
        <v>2015</v>
      </c>
      <c r="G1" s="24">
        <v>2016</v>
      </c>
      <c r="H1" s="24">
        <v>2017</v>
      </c>
      <c r="I1" s="24">
        <v>2018</v>
      </c>
      <c r="J1" s="24">
        <v>2019</v>
      </c>
      <c r="K1" s="24">
        <v>2020</v>
      </c>
      <c r="M1" s="1" t="s">
        <v>25</v>
      </c>
    </row>
    <row r="2" spans="2:14" x14ac:dyDescent="0.25">
      <c r="B2" s="21" t="s">
        <v>7</v>
      </c>
      <c r="C2" s="22">
        <v>13.59</v>
      </c>
      <c r="D2" s="22">
        <v>23.08</v>
      </c>
      <c r="E2" s="22">
        <v>13.85</v>
      </c>
      <c r="F2" s="22">
        <v>11.09</v>
      </c>
      <c r="G2" s="22">
        <v>8.34</v>
      </c>
      <c r="H2" s="22">
        <v>7.28</v>
      </c>
      <c r="I2" s="22">
        <v>-5.22</v>
      </c>
      <c r="J2" s="22">
        <v>27.96</v>
      </c>
      <c r="K2" s="22">
        <v>2.64</v>
      </c>
      <c r="L2" s="22"/>
      <c r="M2" s="22"/>
      <c r="N2" s="23"/>
    </row>
    <row r="3" spans="2:14" x14ac:dyDescent="0.25">
      <c r="B3" s="21" t="s">
        <v>22</v>
      </c>
      <c r="C3" s="22">
        <v>14.24</v>
      </c>
      <c r="D3" s="22">
        <v>23.62</v>
      </c>
      <c r="E3" s="22">
        <v>14.27</v>
      </c>
      <c r="F3" s="22">
        <v>11.51</v>
      </c>
      <c r="G3" s="22">
        <v>8.8000000000000007</v>
      </c>
      <c r="H3" s="22">
        <v>7.51</v>
      </c>
      <c r="I3" s="22">
        <v>-5.13</v>
      </c>
      <c r="J3" s="22">
        <v>28.23</v>
      </c>
      <c r="K3" s="22">
        <v>2.79</v>
      </c>
      <c r="L3" s="22"/>
      <c r="M3" s="22"/>
      <c r="N3" s="22"/>
    </row>
    <row r="4" spans="2:14" x14ac:dyDescent="0.25">
      <c r="B4" s="21" t="s">
        <v>23</v>
      </c>
      <c r="C4" s="22">
        <f>C3-C2</f>
        <v>0.65000000000000036</v>
      </c>
      <c r="D4" s="22">
        <f t="shared" ref="D4:K4" si="0">D3-D2</f>
        <v>0.5400000000000027</v>
      </c>
      <c r="E4" s="22">
        <f t="shared" si="0"/>
        <v>0.41999999999999993</v>
      </c>
      <c r="F4" s="22">
        <f t="shared" si="0"/>
        <v>0.41999999999999993</v>
      </c>
      <c r="G4" s="22">
        <f t="shared" si="0"/>
        <v>0.46000000000000085</v>
      </c>
      <c r="H4" s="22">
        <f t="shared" si="0"/>
        <v>0.22999999999999954</v>
      </c>
      <c r="I4" s="22">
        <f t="shared" si="0"/>
        <v>8.9999999999999858E-2</v>
      </c>
      <c r="J4" s="22">
        <f t="shared" si="0"/>
        <v>0.26999999999999957</v>
      </c>
      <c r="K4" s="22">
        <f t="shared" si="0"/>
        <v>0.14999999999999991</v>
      </c>
      <c r="L4" s="22"/>
      <c r="M4" s="23">
        <f>AVERAGE(E4:K4)</f>
        <v>0.29142857142857137</v>
      </c>
      <c r="N4" s="25" t="s">
        <v>37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TGET</vt:lpstr>
      <vt:lpstr>TrackingDifference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2021-07-11T08:04:26Z</dcterms:modified>
</cp:coreProperties>
</file>