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SPDR/"/>
    </mc:Choice>
  </mc:AlternateContent>
  <xr:revisionPtr revIDLastSave="171" documentId="8_{F0B8999D-9BF9-463A-A515-6683C4D9B0FF}" xr6:coauthVersionLast="47" xr6:coauthVersionMax="47" xr10:uidLastSave="{5BD4581B-D61F-469D-9F3E-F626DB1D09DD}"/>
  <bookViews>
    <workbookView xWindow="31860" yWindow="3225" windowWidth="17220" windowHeight="15555" activeTab="1" xr2:uid="{CB9E69B2-3CC2-4CB8-BB0A-750BABFBC08D}"/>
  </bookViews>
  <sheets>
    <sheet name="SWRD" sheetId="2" r:id="rId1"/>
    <sheet name="ZPRV-ZPRX" sheetId="1" r:id="rId2"/>
    <sheet name="TrackingDif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1" l="1"/>
  <c r="C16" i="1"/>
  <c r="C27" i="1"/>
  <c r="C12" i="1"/>
  <c r="C22" i="1"/>
  <c r="C6" i="1"/>
  <c r="B24" i="2"/>
  <c r="B22" i="2" l="1"/>
  <c r="B21" i="2"/>
  <c r="B20" i="2"/>
  <c r="E17" i="2"/>
  <c r="E13" i="2"/>
  <c r="C13" i="2"/>
  <c r="C12" i="2"/>
  <c r="B12" i="2"/>
  <c r="E7" i="2"/>
  <c r="D6" i="3"/>
  <c r="G6" i="3" s="1"/>
  <c r="D5" i="3"/>
  <c r="F5" i="3" s="1"/>
  <c r="C17" i="2" l="1"/>
  <c r="C8" i="2"/>
  <c r="D12" i="1" l="1"/>
  <c r="D16" i="1" s="1"/>
  <c r="D27" i="1"/>
  <c r="D31" i="1" s="1"/>
  <c r="D22" i="1"/>
  <c r="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Gerben</author>
  </authors>
  <commentList>
    <comment ref="F1" authorId="0" shapeId="0" xr:uid="{037CF0A5-8A77-4058-828B-8C964D69D56D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Tracking Difference</t>
        </r>
      </text>
    </comment>
    <comment ref="G1" authorId="0" shapeId="0" xr:uid="{D86604A5-7F37-43DE-A45A-81031088F21C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Outperformance Netto Index</t>
        </r>
      </text>
    </comment>
  </commentList>
</comments>
</file>

<file path=xl/sharedStrings.xml><?xml version="1.0" encoding="utf-8"?>
<sst xmlns="http://schemas.openxmlformats.org/spreadsheetml/2006/main" count="42" uniqueCount="35">
  <si>
    <t>financial year ended 31 March 2020</t>
  </si>
  <si>
    <t>ZPRV</t>
  </si>
  <si>
    <t>AUM</t>
  </si>
  <si>
    <t>TER</t>
  </si>
  <si>
    <t>Transaction costs</t>
  </si>
  <si>
    <t>Transaction costs %</t>
  </si>
  <si>
    <t>ZPRX</t>
  </si>
  <si>
    <t>Average</t>
  </si>
  <si>
    <t>Operating Expenses</t>
  </si>
  <si>
    <t>Gemiddelde</t>
  </si>
  <si>
    <t>Net asset value einde boekjaar</t>
  </si>
  <si>
    <t>Operating expense (TER)</t>
  </si>
  <si>
    <t>TER gemeld</t>
  </si>
  <si>
    <t>Gemiddeld vermogen</t>
  </si>
  <si>
    <t>Dividend income</t>
  </si>
  <si>
    <t>Taxation</t>
  </si>
  <si>
    <t>Dividend lek</t>
  </si>
  <si>
    <t>% dividend lek</t>
  </si>
  <si>
    <t>% transactie kosten</t>
  </si>
  <si>
    <t>Kosten benadering verleden</t>
  </si>
  <si>
    <t>Tracking difference</t>
  </si>
  <si>
    <t>Gat met kosten benadering</t>
  </si>
  <si>
    <t>Schatting kosten toekomst</t>
  </si>
  <si>
    <t>SPDR MSCI World UCITS ETF</t>
  </si>
  <si>
    <t>02-2019 gestart</t>
  </si>
  <si>
    <t>TD</t>
  </si>
  <si>
    <t>OPNI</t>
  </si>
  <si>
    <t>MSCI WORLD INDEX (USD) gross</t>
  </si>
  <si>
    <t>MSCI WORLD INDEX (USD) NET</t>
  </si>
  <si>
    <t>Vs gross</t>
  </si>
  <si>
    <t>Vs net</t>
  </si>
  <si>
    <t>SWD</t>
  </si>
  <si>
    <t>boekjaar loopt anders als kalenderjaar</t>
  </si>
  <si>
    <t>ZPRX (europe)</t>
  </si>
  <si>
    <t>ZPRV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</si>
</sst>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€&quot;\ #,##0;[Red]&quot;€&quot;\ \-#,##0"/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_ * #,##0_ ;_ * \-#,##0_ ;_ * &quot;-&quot;??_ ;_ @_ "/>
    <numFmt numFmtId="165" formatCode="_ &quot;€&quot;\ * #,##0_ ;_ &quot;€&quot;\ * \-#,##0_ ;_ &quot;€&quot;\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Font="1"/>
    <xf numFmtId="10" fontId="0" fillId="0" borderId="0" xfId="0" applyNumberFormat="1"/>
    <xf numFmtId="164" fontId="0" fillId="0" borderId="0" xfId="1" applyNumberFormat="1" applyFont="1"/>
    <xf numFmtId="10" fontId="0" fillId="0" borderId="0" xfId="2" applyNumberFormat="1" applyFont="1"/>
    <xf numFmtId="6" fontId="0" fillId="0" borderId="0" xfId="0" applyNumberFormat="1"/>
    <xf numFmtId="165" fontId="0" fillId="0" borderId="0" xfId="3" applyNumberFormat="1" applyFont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2" fontId="4" fillId="0" borderId="0" xfId="0" applyNumberFormat="1" applyFont="1"/>
    <xf numFmtId="0" fontId="5" fillId="0" borderId="0" xfId="0" applyFont="1"/>
    <xf numFmtId="9" fontId="0" fillId="0" borderId="0" xfId="2" applyFont="1"/>
  </cellXfs>
  <cellStyles count="4">
    <cellStyle name="Komma" xfId="1" builtinId="3"/>
    <cellStyle name="Procent" xfId="2" builtinId="5"/>
    <cellStyle name="Standaard" xfId="0" builtinId="0"/>
    <cellStyle name="Valuta" xfId="3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F1F0C-0F64-4101-9A89-7B1897C91153}">
  <dimension ref="A2:G24"/>
  <sheetViews>
    <sheetView workbookViewId="0">
      <selection activeCell="G5" sqref="G5"/>
    </sheetView>
  </sheetViews>
  <sheetFormatPr defaultRowHeight="15" x14ac:dyDescent="0.25"/>
  <cols>
    <col min="1" max="1" width="30.28515625" bestFit="1" customWidth="1"/>
    <col min="2" max="2" width="15.42578125" customWidth="1"/>
    <col min="3" max="4" width="15.85546875" customWidth="1"/>
    <col min="5" max="5" width="12" bestFit="1" customWidth="1"/>
    <col min="7" max="7" width="42.42578125" customWidth="1"/>
  </cols>
  <sheetData>
    <row r="2" spans="1:7" x14ac:dyDescent="0.25">
      <c r="A2" t="s">
        <v>23</v>
      </c>
    </row>
    <row r="3" spans="1:7" x14ac:dyDescent="0.25">
      <c r="A3" t="s">
        <v>24</v>
      </c>
    </row>
    <row r="4" spans="1:7" x14ac:dyDescent="0.25">
      <c r="B4" s="1">
        <v>2019</v>
      </c>
      <c r="C4" s="1">
        <v>2020</v>
      </c>
      <c r="D4" s="1">
        <v>2021</v>
      </c>
      <c r="E4" s="1" t="s">
        <v>9</v>
      </c>
      <c r="G4" t="s">
        <v>32</v>
      </c>
    </row>
    <row r="5" spans="1:7" x14ac:dyDescent="0.25">
      <c r="A5" t="s">
        <v>10</v>
      </c>
      <c r="B5" s="7">
        <v>318392294</v>
      </c>
      <c r="C5" s="7">
        <v>129213578</v>
      </c>
      <c r="D5" s="6"/>
    </row>
    <row r="6" spans="1:7" x14ac:dyDescent="0.25">
      <c r="A6" t="s">
        <v>11</v>
      </c>
      <c r="B6" s="7"/>
      <c r="C6" s="7">
        <v>352819</v>
      </c>
      <c r="D6" s="6"/>
    </row>
    <row r="7" spans="1:7" x14ac:dyDescent="0.25">
      <c r="A7" t="s">
        <v>12</v>
      </c>
      <c r="B7" s="3">
        <v>1.1999999999999999E-3</v>
      </c>
      <c r="C7" s="3">
        <v>1.1999999999999999E-3</v>
      </c>
      <c r="D7" s="3"/>
      <c r="E7" s="3">
        <f>AVERAGE(B7:D7)</f>
        <v>1.1999999999999999E-3</v>
      </c>
    </row>
    <row r="8" spans="1:7" x14ac:dyDescent="0.25">
      <c r="A8" t="s">
        <v>13</v>
      </c>
      <c r="B8" s="7"/>
      <c r="C8" s="7">
        <f>C6/C7</f>
        <v>294015833.33333337</v>
      </c>
      <c r="D8" s="6"/>
    </row>
    <row r="10" spans="1:7" x14ac:dyDescent="0.25">
      <c r="A10" t="s">
        <v>14</v>
      </c>
      <c r="B10" s="7">
        <v>1004942</v>
      </c>
      <c r="C10" s="7">
        <v>7032455</v>
      </c>
      <c r="D10" s="6"/>
    </row>
    <row r="11" spans="1:7" x14ac:dyDescent="0.25">
      <c r="A11" t="s">
        <v>15</v>
      </c>
      <c r="B11" s="7">
        <v>135108</v>
      </c>
      <c r="C11" s="7">
        <v>928867</v>
      </c>
      <c r="D11" s="6"/>
    </row>
    <row r="12" spans="1:7" x14ac:dyDescent="0.25">
      <c r="A12" t="s">
        <v>16</v>
      </c>
      <c r="B12" s="14">
        <f>B11/B10</f>
        <v>0.13444357982848762</v>
      </c>
      <c r="C12" s="14">
        <f>C11/C10</f>
        <v>0.13208289281623559</v>
      </c>
      <c r="D12" s="3"/>
      <c r="E12" s="3"/>
    </row>
    <row r="13" spans="1:7" x14ac:dyDescent="0.25">
      <c r="A13" t="s">
        <v>17</v>
      </c>
      <c r="C13" s="3">
        <f>C11/C8</f>
        <v>3.1592414240729661E-3</v>
      </c>
      <c r="D13" s="3"/>
      <c r="E13" s="3">
        <f>AVERAGE(C13)</f>
        <v>3.1592414240729661E-3</v>
      </c>
    </row>
    <row r="16" spans="1:7" x14ac:dyDescent="0.25">
      <c r="A16" t="s">
        <v>4</v>
      </c>
      <c r="B16" s="7">
        <v>144398</v>
      </c>
      <c r="C16" s="7">
        <v>160137</v>
      </c>
      <c r="D16" s="6"/>
    </row>
    <row r="17" spans="1:5" x14ac:dyDescent="0.25">
      <c r="A17" t="s">
        <v>18</v>
      </c>
      <c r="C17" s="3">
        <f>C16/C8</f>
        <v>5.4465434117777092E-4</v>
      </c>
      <c r="D17" s="3"/>
      <c r="E17" s="3">
        <f>AVERAGE(C17)</f>
        <v>5.4465434117777092E-4</v>
      </c>
    </row>
    <row r="20" spans="1:5" x14ac:dyDescent="0.25">
      <c r="A20" t="s">
        <v>19</v>
      </c>
      <c r="B20" s="3">
        <f>E7+E13+E17</f>
        <v>4.903895765250737E-3</v>
      </c>
    </row>
    <row r="21" spans="1:5" x14ac:dyDescent="0.25">
      <c r="A21" t="s">
        <v>20</v>
      </c>
      <c r="B21" s="5">
        <f>TrackingDiff!F5/100</f>
        <v>6.6999999999999994E-3</v>
      </c>
    </row>
    <row r="22" spans="1:5" x14ac:dyDescent="0.25">
      <c r="A22" t="s">
        <v>21</v>
      </c>
      <c r="B22" s="3">
        <f>B20-B21</f>
        <v>-1.7961042347492623E-3</v>
      </c>
    </row>
    <row r="24" spans="1:5" x14ac:dyDescent="0.25">
      <c r="A24" s="1" t="s">
        <v>22</v>
      </c>
      <c r="B24" s="5">
        <f>E7+0.02%</f>
        <v>1.4E-3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007D5-EEB2-41AB-8623-15D282634442}">
  <dimension ref="B2:E31"/>
  <sheetViews>
    <sheetView tabSelected="1" workbookViewId="0">
      <selection activeCell="B21" sqref="B21"/>
    </sheetView>
  </sheetViews>
  <sheetFormatPr defaultRowHeight="15" x14ac:dyDescent="0.25"/>
  <cols>
    <col min="2" max="3" width="22.5703125" customWidth="1"/>
    <col min="4" max="4" width="13.85546875" bestFit="1" customWidth="1"/>
    <col min="5" max="5" width="13.7109375" bestFit="1" customWidth="1"/>
  </cols>
  <sheetData>
    <row r="2" spans="2:5" x14ac:dyDescent="0.25">
      <c r="B2" t="s">
        <v>0</v>
      </c>
    </row>
    <row r="4" spans="2:5" x14ac:dyDescent="0.25">
      <c r="B4" s="1" t="s">
        <v>33</v>
      </c>
      <c r="C4" s="1">
        <v>2021</v>
      </c>
      <c r="D4" s="1">
        <v>2020</v>
      </c>
      <c r="E4" s="1">
        <v>2019</v>
      </c>
    </row>
    <row r="5" spans="2:5" x14ac:dyDescent="0.25">
      <c r="B5" s="2" t="s">
        <v>2</v>
      </c>
      <c r="C5" s="4">
        <v>67746017</v>
      </c>
      <c r="D5" s="4">
        <v>14805526</v>
      </c>
      <c r="E5" s="4">
        <v>26741220</v>
      </c>
    </row>
    <row r="6" spans="2:5" x14ac:dyDescent="0.25">
      <c r="C6" s="4">
        <f>AVERAGE(C5:D5)</f>
        <v>41275771.5</v>
      </c>
      <c r="D6" s="4">
        <f>AVERAGE(D5:E5)</f>
        <v>20773373</v>
      </c>
    </row>
    <row r="9" spans="2:5" x14ac:dyDescent="0.25">
      <c r="B9" s="1" t="s">
        <v>6</v>
      </c>
      <c r="C9" s="1">
        <v>2021</v>
      </c>
      <c r="D9" s="1">
        <v>2020</v>
      </c>
    </row>
    <row r="10" spans="2:5" x14ac:dyDescent="0.25">
      <c r="B10" s="2" t="s">
        <v>8</v>
      </c>
      <c r="C10" s="4">
        <v>87893</v>
      </c>
      <c r="D10" s="4">
        <v>71756</v>
      </c>
    </row>
    <row r="11" spans="2:5" x14ac:dyDescent="0.25">
      <c r="B11" t="s">
        <v>3</v>
      </c>
      <c r="C11" s="3">
        <v>3.0000000000000001E-3</v>
      </c>
      <c r="D11" s="3">
        <v>3.0000000000000001E-3</v>
      </c>
    </row>
    <row r="12" spans="2:5" x14ac:dyDescent="0.25">
      <c r="B12" t="s">
        <v>7</v>
      </c>
      <c r="C12" s="4">
        <f>C10/C11</f>
        <v>29297666.666666668</v>
      </c>
      <c r="D12" s="4">
        <f>D10/D11</f>
        <v>23918666.666666668</v>
      </c>
    </row>
    <row r="14" spans="2:5" x14ac:dyDescent="0.25">
      <c r="B14" t="s">
        <v>4</v>
      </c>
      <c r="C14" s="4">
        <v>97623</v>
      </c>
      <c r="D14" s="4">
        <v>22862</v>
      </c>
    </row>
    <row r="16" spans="2:5" x14ac:dyDescent="0.25">
      <c r="B16" t="s">
        <v>5</v>
      </c>
      <c r="C16" s="5">
        <f>C14/C12</f>
        <v>3.3321083590274539E-3</v>
      </c>
      <c r="D16" s="5">
        <f>D14/D12</f>
        <v>9.5582250961592059E-4</v>
      </c>
    </row>
    <row r="20" spans="2:5" x14ac:dyDescent="0.25">
      <c r="B20" s="1" t="s">
        <v>34</v>
      </c>
      <c r="C20" s="1">
        <v>2021</v>
      </c>
      <c r="D20" s="1">
        <v>2020</v>
      </c>
      <c r="E20" s="1">
        <v>2019</v>
      </c>
    </row>
    <row r="21" spans="2:5" x14ac:dyDescent="0.25">
      <c r="B21" s="2" t="s">
        <v>2</v>
      </c>
      <c r="C21" s="4">
        <v>209368911</v>
      </c>
      <c r="D21" s="4">
        <v>21197272</v>
      </c>
      <c r="E21" s="4">
        <v>35918224</v>
      </c>
    </row>
    <row r="22" spans="2:5" x14ac:dyDescent="0.25">
      <c r="C22" s="4">
        <f>AVERAGE(C21:D21)</f>
        <v>115283091.5</v>
      </c>
      <c r="D22" s="4">
        <f>AVERAGE(D21:E21)</f>
        <v>28557748</v>
      </c>
      <c r="E22" s="4"/>
    </row>
    <row r="24" spans="2:5" x14ac:dyDescent="0.25">
      <c r="B24" s="2" t="s">
        <v>8</v>
      </c>
      <c r="C24" s="1">
        <v>2021</v>
      </c>
      <c r="D24" s="1">
        <v>2020</v>
      </c>
    </row>
    <row r="25" spans="2:5" x14ac:dyDescent="0.25">
      <c r="B25" t="s">
        <v>1</v>
      </c>
      <c r="C25" s="4">
        <v>249596</v>
      </c>
      <c r="D25" s="4">
        <v>98531</v>
      </c>
    </row>
    <row r="26" spans="2:5" x14ac:dyDescent="0.25">
      <c r="B26" t="s">
        <v>3</v>
      </c>
      <c r="C26" s="3">
        <v>3.0000000000000001E-3</v>
      </c>
      <c r="D26" s="3">
        <v>3.0000000000000001E-3</v>
      </c>
    </row>
    <row r="27" spans="2:5" x14ac:dyDescent="0.25">
      <c r="B27" t="s">
        <v>7</v>
      </c>
      <c r="C27" s="4">
        <f>C25/C26</f>
        <v>83198666.666666672</v>
      </c>
      <c r="D27" s="4">
        <f>D25/D26</f>
        <v>32843666.666666664</v>
      </c>
    </row>
    <row r="29" spans="2:5" x14ac:dyDescent="0.25">
      <c r="B29" t="s">
        <v>4</v>
      </c>
      <c r="C29" s="4">
        <v>12944</v>
      </c>
      <c r="D29" s="4">
        <v>3301</v>
      </c>
    </row>
    <row r="31" spans="2:5" x14ac:dyDescent="0.25">
      <c r="B31" t="s">
        <v>5</v>
      </c>
      <c r="C31" s="5">
        <f>C29/C27</f>
        <v>1.5557941633680025E-4</v>
      </c>
      <c r="D31" s="5">
        <f>D29/D27</f>
        <v>1.0050643959769008E-4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D1CFB-D8C8-403E-BC0B-3F57B3C7A83B}">
  <dimension ref="B1:G6"/>
  <sheetViews>
    <sheetView workbookViewId="0"/>
  </sheetViews>
  <sheetFormatPr defaultRowHeight="15" x14ac:dyDescent="0.25"/>
  <cols>
    <col min="2" max="2" width="30.5703125" customWidth="1"/>
  </cols>
  <sheetData>
    <row r="1" spans="2:7" x14ac:dyDescent="0.25">
      <c r="C1" s="8">
        <v>2019</v>
      </c>
      <c r="D1" s="8">
        <v>2020</v>
      </c>
      <c r="E1" s="10"/>
      <c r="F1" s="9" t="s">
        <v>25</v>
      </c>
      <c r="G1" s="9" t="s">
        <v>26</v>
      </c>
    </row>
    <row r="2" spans="2:7" x14ac:dyDescent="0.25">
      <c r="B2" s="9" t="s">
        <v>31</v>
      </c>
      <c r="C2" s="11"/>
      <c r="D2" s="11">
        <v>15.83</v>
      </c>
      <c r="E2" s="10"/>
      <c r="F2" s="10"/>
      <c r="G2" s="10"/>
    </row>
    <row r="3" spans="2:7" x14ac:dyDescent="0.25">
      <c r="B3" s="9" t="s">
        <v>27</v>
      </c>
      <c r="C3" s="11"/>
      <c r="D3" s="11">
        <v>16.5</v>
      </c>
      <c r="E3" s="10"/>
      <c r="F3" s="12"/>
      <c r="G3" s="12"/>
    </row>
    <row r="4" spans="2:7" x14ac:dyDescent="0.25">
      <c r="B4" s="9" t="s">
        <v>28</v>
      </c>
      <c r="C4" s="13"/>
      <c r="D4" s="11">
        <v>15.9</v>
      </c>
      <c r="E4" s="10"/>
      <c r="F4" s="12"/>
      <c r="G4" s="12"/>
    </row>
    <row r="5" spans="2:7" x14ac:dyDescent="0.25">
      <c r="B5" s="9" t="s">
        <v>29</v>
      </c>
      <c r="C5" s="11"/>
      <c r="D5" s="11">
        <f t="shared" ref="D5" si="0">D3-D2</f>
        <v>0.66999999999999993</v>
      </c>
      <c r="E5" s="10"/>
      <c r="F5" s="12">
        <f>AVERAGE(C5:D5)</f>
        <v>0.66999999999999993</v>
      </c>
      <c r="G5" s="12"/>
    </row>
    <row r="6" spans="2:7" x14ac:dyDescent="0.25">
      <c r="B6" s="9" t="s">
        <v>30</v>
      </c>
      <c r="C6" s="11"/>
      <c r="D6" s="11">
        <f t="shared" ref="D6" si="1">D2-D4</f>
        <v>-7.0000000000000284E-2</v>
      </c>
      <c r="E6" s="10"/>
      <c r="F6" s="12"/>
      <c r="G6" s="12">
        <f>AVERAGE(C6:D6)</f>
        <v>-7.0000000000000284E-2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SWRD</vt:lpstr>
      <vt:lpstr>ZPRV-ZPRX</vt:lpstr>
      <vt:lpstr>TrackingDiff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2021-04-07T18:39:57Z</dcterms:created>
  <dcterms:modified xsi:type="dcterms:W3CDTF">2022-02-12T10:24:50Z</dcterms:modified>
</cp:coreProperties>
</file>