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mbah Computers\Documents\JOURNEY_TO_DATA_ANALYTICS\"/>
    </mc:Choice>
  </mc:AlternateContent>
  <bookViews>
    <workbookView xWindow="0" yWindow="0" windowWidth="19200" windowHeight="6470" firstSheet="3" activeTab="7"/>
  </bookViews>
  <sheets>
    <sheet name="General Overview" sheetId="1" r:id="rId1"/>
    <sheet name="Power Usage 2022" sheetId="2" r:id="rId2"/>
    <sheet name="Power Usage 2023" sheetId="3" r:id="rId3"/>
    <sheet name="Executive Summary" sheetId="8" r:id="rId4"/>
    <sheet name="Worksheet" sheetId="4" r:id="rId5"/>
    <sheet name="Amount by Year" sheetId="6" r:id="rId6"/>
    <sheet name="Units by Month" sheetId="7" r:id="rId7"/>
    <sheet name="Dashboard" sheetId="5" r:id="rId8"/>
  </sheets>
  <definedNames>
    <definedName name="Slicer_MONTH2">#N/A</definedName>
    <definedName name="Slicer_YEA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4" l="1"/>
  <c r="F24" i="4"/>
  <c r="C3" i="4" l="1"/>
  <c r="C4" i="4"/>
  <c r="C5" i="4"/>
  <c r="C6" i="4"/>
  <c r="C7" i="4"/>
  <c r="C8" i="4"/>
  <c r="C9" i="4"/>
  <c r="C10" i="4"/>
  <c r="C11" i="4"/>
  <c r="C12" i="4"/>
  <c r="C13" i="4"/>
  <c r="C14" i="4"/>
  <c r="C15" i="4"/>
  <c r="C2" i="4"/>
  <c r="D3" i="4" l="1"/>
  <c r="E3" i="4" s="1"/>
  <c r="D4" i="4"/>
  <c r="E4" i="4" s="1"/>
  <c r="D5" i="4"/>
  <c r="E5" i="4" s="1"/>
  <c r="D6" i="4"/>
  <c r="E6" i="4" s="1"/>
  <c r="D7" i="4"/>
  <c r="E7" i="4" s="1"/>
  <c r="D8" i="4"/>
  <c r="E8" i="4" s="1"/>
  <c r="D9" i="4"/>
  <c r="E9" i="4" s="1"/>
  <c r="D10" i="4"/>
  <c r="E10" i="4" s="1"/>
  <c r="D11" i="4"/>
  <c r="E11" i="4" s="1"/>
  <c r="D12" i="4"/>
  <c r="E12" i="4" s="1"/>
  <c r="D13" i="4"/>
  <c r="E13" i="4" s="1"/>
  <c r="D14" i="4"/>
  <c r="E14" i="4" s="1"/>
  <c r="D15" i="4"/>
  <c r="E15" i="4" s="1"/>
  <c r="D2" i="4"/>
  <c r="E2" i="4" s="1"/>
  <c r="G20" i="4"/>
  <c r="G21" i="4" s="1"/>
  <c r="G19" i="4"/>
  <c r="G18" i="4"/>
  <c r="G17" i="4"/>
  <c r="F20" i="4"/>
  <c r="F19" i="4"/>
  <c r="F18" i="4"/>
  <c r="F17" i="4"/>
</calcChain>
</file>

<file path=xl/sharedStrings.xml><?xml version="1.0" encoding="utf-8"?>
<sst xmlns="http://schemas.openxmlformats.org/spreadsheetml/2006/main" count="332" uniqueCount="286">
  <si>
    <t>Electricity analysis. Base minimum</t>
  </si>
  <si>
    <t>Units used during the day: 1</t>
  </si>
  <si>
    <t>Units used in the night: 6 + 1 = 7</t>
  </si>
  <si>
    <t>Total units used (24hrs) = 8</t>
  </si>
  <si>
    <t>Rate per unit (Umeme) = 750 per kwh (Actually unit price as per receipts: 747.5 per Kwh)</t>
  </si>
  <si>
    <t>Amount needed in a day = 8 * 750 = 6,000ugx</t>
  </si>
  <si>
    <t>In a week = 6,000 * 7 = 42,000ugx</t>
  </si>
  <si>
    <t>In a month = 6,000 * 31 = 186,000ugx</t>
  </si>
  <si>
    <t>POWER MONTHLY USAGE ANALYSIS 2022</t>
  </si>
  <si>
    <t>MONTH</t>
  </si>
  <si>
    <t>DATE</t>
  </si>
  <si>
    <t>AMOUNT</t>
  </si>
  <si>
    <t>UNITS</t>
  </si>
  <si>
    <t>TOTAL AMOUNT PAID/MONTH</t>
  </si>
  <si>
    <t>TOTAL UNITS USED/MONTH</t>
  </si>
  <si>
    <t>LIFELINE/BILL CALCULATION</t>
  </si>
  <si>
    <t>JUNE</t>
  </si>
  <si>
    <t>02.06.22</t>
  </si>
  <si>
    <t>03.06.22</t>
  </si>
  <si>
    <t>08.06.22</t>
  </si>
  <si>
    <t>13.06.22</t>
  </si>
  <si>
    <t>17.06.22</t>
  </si>
  <si>
    <t>18.06.22</t>
  </si>
  <si>
    <t>28.06.22</t>
  </si>
  <si>
    <t>30.06.22</t>
  </si>
  <si>
    <t>JULY</t>
  </si>
  <si>
    <t>02.07.22</t>
  </si>
  <si>
    <t>07.07.22</t>
  </si>
  <si>
    <t>10.07.22</t>
  </si>
  <si>
    <t>15.07.22</t>
  </si>
  <si>
    <t>20.07.22</t>
  </si>
  <si>
    <t>21.07.22</t>
  </si>
  <si>
    <t>24.07.22</t>
  </si>
  <si>
    <t>26.07.22</t>
  </si>
  <si>
    <t>30.07.22</t>
  </si>
  <si>
    <t>31.07.22</t>
  </si>
  <si>
    <t>AUGUST</t>
  </si>
  <si>
    <t>02.08.22</t>
  </si>
  <si>
    <t>06.08.22</t>
  </si>
  <si>
    <t>11.08.22</t>
  </si>
  <si>
    <t>15.08.22</t>
  </si>
  <si>
    <t>24.08.22</t>
  </si>
  <si>
    <t>27.08.22</t>
  </si>
  <si>
    <t>28.08.22</t>
  </si>
  <si>
    <t>30.08.22</t>
  </si>
  <si>
    <t>31.08.22</t>
  </si>
  <si>
    <t>SEPTEMBER</t>
  </si>
  <si>
    <t>02.09.22</t>
  </si>
  <si>
    <t>03.09.22</t>
  </si>
  <si>
    <t>06.09.22</t>
  </si>
  <si>
    <t>13.09.22</t>
  </si>
  <si>
    <t>7.8kwh @ 747.5, 6.4kwh @412 per kwh</t>
  </si>
  <si>
    <t>16.09.22</t>
  </si>
  <si>
    <t>10.3kwh @ 412 per kwh</t>
  </si>
  <si>
    <t>53.3kwh @ 412, 8.6kwh @ 747.5 per kwh</t>
  </si>
  <si>
    <t>26.09.22</t>
  </si>
  <si>
    <t>21kwh @ 747.5</t>
  </si>
  <si>
    <t>29.09.22</t>
  </si>
  <si>
    <t>31.4kwh @ 747.5 per kwh</t>
  </si>
  <si>
    <t>OCTOBER</t>
  </si>
  <si>
    <t>3.10.22</t>
  </si>
  <si>
    <t>3.5kwh@ 747.5 per kwh</t>
  </si>
  <si>
    <t>4.10.22</t>
  </si>
  <si>
    <t>11.3kwh @ 747.5 per kwh</t>
  </si>
  <si>
    <t>5.10.22</t>
  </si>
  <si>
    <t>30.6kwh @ 747.5 per kwh</t>
  </si>
  <si>
    <t>09.10.22</t>
  </si>
  <si>
    <t>30.2kwh @ 820.9 per kwh</t>
  </si>
  <si>
    <t>13.10.22</t>
  </si>
  <si>
    <t>15.10.22</t>
  </si>
  <si>
    <t>58.7kwh @ 412 per kwh, 0.5kwh @ 820.9 per kwh</t>
  </si>
  <si>
    <t>17.10.22</t>
  </si>
  <si>
    <t>28.10.22</t>
  </si>
  <si>
    <t>20.1kwh @ 820.9 per kwh</t>
  </si>
  <si>
    <t>31.10.22</t>
  </si>
  <si>
    <t>9.8kwh @820.9 per kwh</t>
  </si>
  <si>
    <t>NOVEMBER</t>
  </si>
  <si>
    <t>1.11.22</t>
  </si>
  <si>
    <t>25.3kwh @820.9 per kwh</t>
  </si>
  <si>
    <t>3.11.22</t>
  </si>
  <si>
    <t>8.3kwh @820.9 per kwh</t>
  </si>
  <si>
    <t>4.11.22</t>
  </si>
  <si>
    <t>7.11.22</t>
  </si>
  <si>
    <t>16.2kwh @820.9 per kwh, 27.4kwh @412 per kwh</t>
  </si>
  <si>
    <t>14.11.22</t>
  </si>
  <si>
    <t>19.1kwh @412 per kwh</t>
  </si>
  <si>
    <t>16.11.22</t>
  </si>
  <si>
    <t>23.5kwh @412 per kwh, 7.8kwh @820.9 per kwh</t>
  </si>
  <si>
    <t>20.11.22</t>
  </si>
  <si>
    <t>10.1kwh @820.9 per kwh</t>
  </si>
  <si>
    <t>21.11.22</t>
  </si>
  <si>
    <t>9.1kwh @820.9 per kwh</t>
  </si>
  <si>
    <t>22.11.22</t>
  </si>
  <si>
    <t>7kwh @820.9 per kwh</t>
  </si>
  <si>
    <t>23.11.22</t>
  </si>
  <si>
    <t>9.3kwh @820.9 per kwh</t>
  </si>
  <si>
    <t>25.11.22</t>
  </si>
  <si>
    <t>29.7kwh @820.9 per kwh</t>
  </si>
  <si>
    <t>28.11.22</t>
  </si>
  <si>
    <t>41.3kwh @ 820.9 per kwh</t>
  </si>
  <si>
    <t>DECEMBER</t>
  </si>
  <si>
    <t>1.12.22</t>
  </si>
  <si>
    <t>Service charge:3,360ugx, Tax:1,520.92ugx, Cost of units:5,089.58ugx, Units:6.2kwh@820.9 per kwh</t>
  </si>
  <si>
    <t>4.12.22</t>
  </si>
  <si>
    <t>Service charge:0, Tax:5,954.80ugx, Cost of units:33,082.27ugx, Units:40.3kwh@820.9 per kwh</t>
  </si>
  <si>
    <t>9.12.22</t>
  </si>
  <si>
    <t>Service charge:0, Tax:2,157.32ugx, Cost of units:11,985.14ugx, Units:14.6kwh@820.9 per kwh</t>
  </si>
  <si>
    <t>12.12.22</t>
  </si>
  <si>
    <t>Service charge:0, Tax:1,521.94ugx, Cost of units:8,455.27ugx, Units:10.3kwh@820.9 per kwh</t>
  </si>
  <si>
    <t>13.12.22</t>
  </si>
  <si>
    <t>Service charge:0, Tax:1,530.31ugx, Cost of units:8,501.74ugx, Units:8.6kwh@820.9 per kwh,3.5kwh@412 per kwh</t>
  </si>
  <si>
    <t>Service charge:0, Tax:4,464.43ugx, Cost of units:24,802.40ugx, Units:60.2kwh@412 per kwh</t>
  </si>
  <si>
    <t>Service charge:0, Tax:4,574.99ugx, Cost of units:25,416.62ugx, Units:6.3kwh@412 per kwh, 27.8kwh @820.9 per kwh</t>
  </si>
  <si>
    <t>23.12.22</t>
  </si>
  <si>
    <t>Service charge:0, Tax:1,03.73ugx, Cost of units:7,798.55ugx, Units:9.5kwh @820.9 per kwh</t>
  </si>
  <si>
    <t>29.12.22</t>
  </si>
  <si>
    <t>Service charge:0, Tax:2,748.37ugx, Cost of units:15,268.74ugx, Units:18.6kwh @820.9 per kwh</t>
  </si>
  <si>
    <t>POWER MONTHLY USAGE ANALYSIS 2023</t>
  </si>
  <si>
    <t>JANUARY</t>
  </si>
  <si>
    <t>04.01.23</t>
  </si>
  <si>
    <t>Service charge:3,360ugx, Tax:1,376.49ugx, Cost of units:4,287.17ugx, Units:5.3kwh@808.9 per kwh</t>
  </si>
  <si>
    <t>Service charge:0, Tax:4,338.93ugx, Cost of units:24,105.22ugx, Units:29.8kwh@808.9 per kwh</t>
  </si>
  <si>
    <t>09.01.23</t>
  </si>
  <si>
    <t>Service charge:0, Tax:1,368.65ugx, Cost of units:7,603.66ugx, Units:9.4kwh@808.9 per kwh</t>
  </si>
  <si>
    <t>11.01.23</t>
  </si>
  <si>
    <t>Service charge:0, Tax:5,799.23ugx, Cost of units:32,217.95ugx, Units:35.5kwh@808.9 per kwh, 8.5kwh@412 per kwh</t>
  </si>
  <si>
    <t>13.01.23</t>
  </si>
  <si>
    <t>Service charge:0, Tax:4,464.43ugx, Cost of units:24,802.40ugx, Units:60.2@412 per kwh</t>
  </si>
  <si>
    <t>27.01.23</t>
  </si>
  <si>
    <t>Service charge:0, Tax:4,377.10ugx, Cost of units:24,317.26ugx, Units:1.3kwh@412 per kwh, 29.4kwh@808.9 per kwh</t>
  </si>
  <si>
    <t>31.01.23</t>
  </si>
  <si>
    <t>Service charge:0, Tax:1,281.29ugx, Cost of units:7,118.32ugx, Units:8.8kwh @808.9 per kwh</t>
  </si>
  <si>
    <t>FEBRUARY</t>
  </si>
  <si>
    <t>1.02.2023</t>
  </si>
  <si>
    <t>Service charge:3,360ugx, Tax:1,522.09ugx, Cost of units:5,096.07ugx, Units:6.3kwh@808.9 per kwh</t>
  </si>
  <si>
    <t>2.02.2023</t>
  </si>
  <si>
    <t>Service charge:0, Tax:1,528.82ugx, Cost of units:8,493.45ugx, Units:10.5kwh@808.9 per kwh</t>
  </si>
  <si>
    <t>3.02.2023</t>
  </si>
  <si>
    <t>Service charge:0 Tax:4,586.46ugx, Cost of units:25,480.35ugx, Units:31.5kwh@808.9 per kwh</t>
  </si>
  <si>
    <t>7.02.2023</t>
  </si>
  <si>
    <t>Service charge:0 Tax:1,514.26ugx, Cost of units:8,412.56ugx, Units:10.4kwh@808.9 per kwh</t>
  </si>
  <si>
    <t>9.02.2023</t>
  </si>
  <si>
    <t>Service charge:0 Tax:4,495.53ugx, Cost of units:24,975.17ugx, Units:21.3kwh@808.9 per kwh,18.8kwh @412 per kwh</t>
  </si>
  <si>
    <t>14.02.2023</t>
  </si>
  <si>
    <t>Service charge:0 Tax:1,520.28ugx, Cost of units:8,446ugx, Units:20.5kwh @412 per kwh</t>
  </si>
  <si>
    <t>Service charge:0 Tax:4,495.53ugx, Cost of units:24,781.90ugx, Units:15kwh@808.9 per kwh,30.7kwh @412 per kwh</t>
  </si>
  <si>
    <t>15.02.2023</t>
  </si>
  <si>
    <t>Service charge:0 Tax:4,353.49ugx, Cost of units:24,186.11ugx, Units:29.9kwh@808.9 per kwh</t>
  </si>
  <si>
    <t>MARCH</t>
  </si>
  <si>
    <t>26.02.2023</t>
  </si>
  <si>
    <t>Service charge:0 Tax:2,970.28ugx, Cost of units:16,501.56ugx, Units:20.4kwh@808.9 per kwh</t>
  </si>
  <si>
    <t>1.03.2023</t>
  </si>
  <si>
    <t>Service charge:0 Tax:4,455.42ugx, Cost of units:24,752.34ugx, Units:30.6kwh@808.9 per kwh</t>
  </si>
  <si>
    <t>4.03.2023</t>
  </si>
  <si>
    <t>Service charge:0 Tax:11,437.52ugx, Cost of units:63,541.81ugx, Units:28.5kwh@808.9 per kwh, 70kwh@412per kwh, 14.4kwh@808.9per kwh</t>
  </si>
  <si>
    <t>13.03.2023</t>
  </si>
  <si>
    <t>Service charge:0 Tax:4,659.26ugx, Cost of units:25,884.80ugx, Units:32kwh@808.9 per kwh</t>
  </si>
  <si>
    <t>17.03.2023</t>
  </si>
  <si>
    <t>Service charge:0 Tax:9,143.80ugx, Cost of units:50,798.92ugx, Units:62.8kwh@808.9 per kwh</t>
  </si>
  <si>
    <t>APRIL</t>
  </si>
  <si>
    <t>1.04.2023</t>
  </si>
  <si>
    <t>Service charge:3,360 Tax:1,536.65ugx, Cost of units:5,176.96ugx, Units:6.4kwh@808.9 per kwh</t>
  </si>
  <si>
    <t>Service charge:0 Tax:4,571.90ugx, Cost of units:25,399.46ugx, Units:31.4kwh@808.9 per kwh</t>
  </si>
  <si>
    <t>5.04.2023</t>
  </si>
  <si>
    <t>Service charge:0 Tax:6,100.72, Cost of units:33,892.91ugx, Units:41.9kwh@808.9 per kwh</t>
  </si>
  <si>
    <t>9.04.2023</t>
  </si>
  <si>
    <t>Service charge:0 Tax:6,104.07ugx, Cost of units:33,911.50ugx, Units:0.3kwh@805 per kwh, 70kwh@412 per kwh, 6kwh@805 per kwh</t>
  </si>
  <si>
    <t>18.04.2023</t>
  </si>
  <si>
    <t>Service charge:0 Tax:1,072.26ugx, Cost of units:5,957ugx, Units:7.4kwh@805per kwh</t>
  </si>
  <si>
    <t>23.04.2023</t>
  </si>
  <si>
    <t>Service charge:0 Tax:2,289.42ugx, Cost of units:12,719ugx, Units:15.8kwh@805per kwh</t>
  </si>
  <si>
    <t>25.04.2023</t>
  </si>
  <si>
    <t>Service charge:0 Tax:912.87ugx, Cost of units:5,071.50ugx, Units:6.3kwh@805per kwh</t>
  </si>
  <si>
    <t>26.04.2023</t>
  </si>
  <si>
    <t>Service charge:0 Tax:1,521.45ugx, Cost of units:8,452.50ugx, Units:10.5kwh@805per kwh</t>
  </si>
  <si>
    <t>29.04.2023</t>
  </si>
  <si>
    <t>Service charge:0 Tax:1,057.77, Cost of units:5,876.59ugx, Units:7.3kwh@805per kwh</t>
  </si>
  <si>
    <t>Service charge:0 Tax:1,376.55, Cost of units:7,647.50ugx, Units:9.5kwh@805per kwh</t>
  </si>
  <si>
    <t>MAY</t>
  </si>
  <si>
    <t>1.05.2023</t>
  </si>
  <si>
    <t>Service charge:3,360 Tax:1,532.16, Cost of units:5,152ugx, Units:6.4kwh@805per kwh</t>
  </si>
  <si>
    <t>Service charge:0 Tax:1,521.45, Cost of units:8,452.50ugx, Units:10.5kwh@805per kwh</t>
  </si>
  <si>
    <t>3.05.2023</t>
  </si>
  <si>
    <t>5.05.2023</t>
  </si>
  <si>
    <t>Service charge:0 Tax:4,578.84, Cost of units:25,438ugx, Units:31.6kwh@805per kwh</t>
  </si>
  <si>
    <t>7.05.2023</t>
  </si>
  <si>
    <t>Service charge:0 Tax:4,465.60, Cost of units:24,808.9ugx, Units:10.5kwh@805per kwh, 39.7kwh@412per kwh</t>
  </si>
  <si>
    <t>15.05.2023</t>
  </si>
  <si>
    <t>Service charge:0 Tax:4,579.93, Cost of units:25,444.10ugx, Units:30.3kwh@412per kwh, 16.1kwh@805per kwh</t>
  </si>
  <si>
    <t>21.05.2023</t>
  </si>
  <si>
    <t>Service charge:0 Tax:4,187.61, Cost of units:23,264.50ugx, Units:28.9kwh@805per kwh</t>
  </si>
  <si>
    <t>24.05.2023</t>
  </si>
  <si>
    <t>Service charge:0 Tax:2,753.10, Cost of units:15,295ugx, Units:19kwh@805per kwh</t>
  </si>
  <si>
    <t>26.05.2023</t>
  </si>
  <si>
    <t>Service charge:0 Tax:12,200, Cost of units:67,781ugx, Units:84.2kwh@805per kwh</t>
  </si>
  <si>
    <t>05.06.2023</t>
  </si>
  <si>
    <t>Service charge:3,360 Tax:4,734.45, Cost of units:22,942.50ugx, Units:28.5kwh@805per kwh</t>
  </si>
  <si>
    <t>09.06.2023</t>
  </si>
  <si>
    <t>Service charge:0 Tax:4,461.94, Cost of units:24,788.60ugx, Units:9.4kwh@805per kwh, 41.8kwh@412per kwh</t>
  </si>
  <si>
    <t>20.06.2023</t>
  </si>
  <si>
    <t>Service charge:0 Tax:4,873.39, Cost of units:27,074.40ugx, Units:28.2kwh@412per kwh, 19.2kwh@805per kwh</t>
  </si>
  <si>
    <t>26.06.2023</t>
  </si>
  <si>
    <t>28.06.2023</t>
  </si>
  <si>
    <t>29.06.2023</t>
  </si>
  <si>
    <t>01.07.2023</t>
  </si>
  <si>
    <t>Service charge:0 Tax:1,680.84, Cost of units:9,338ugx, Units:11.6kwh@805per kwh</t>
  </si>
  <si>
    <t>03.07.2023</t>
  </si>
  <si>
    <t>Service charge:0 Tax:3,202.29, Cost of units:17,790.50ugx, Units:22.1kwh@805per kwh</t>
  </si>
  <si>
    <t>04.07.2023</t>
  </si>
  <si>
    <t>08.07.2023</t>
  </si>
  <si>
    <t>09.07.2023</t>
  </si>
  <si>
    <t>10.07.2023</t>
  </si>
  <si>
    <t>Service charge:0 Tax:4,724.56, Cost of units:26,247.60ugx, Units:2kwh@805per kwh, 59.8kwh @412 per kwh</t>
  </si>
  <si>
    <t>18.07.2023</t>
  </si>
  <si>
    <t>Service charge:0 Tax:1,524.40, Cost of units:8,468.90ugx, Units:10.2kwh@412per kwh, 5.3kwh @805 per kwh</t>
  </si>
  <si>
    <t>20.07.2023</t>
  </si>
  <si>
    <t>Service charge:0 Tax:2,434.32, Cost of units:13,524ugx, Units:16.8kwh@805per kwh</t>
  </si>
  <si>
    <t>22.07.2023</t>
  </si>
  <si>
    <t>Service charge:0 Tax:1,535.94, Cost of units:8,533ugx, Units:10.6kwh@805per kwh</t>
  </si>
  <si>
    <t>23.07.2023</t>
  </si>
  <si>
    <t>Service charge:0 Tax:753.48, Cost of units:4186ugx, Units:5.2kwh@805per kwh</t>
  </si>
  <si>
    <t>24.07.2023</t>
  </si>
  <si>
    <t>Service charge:0 Tax:2,289.42, Cost of units:12719ugx, Units:15.8kwh@805per kwh</t>
  </si>
  <si>
    <t>26.07.2023</t>
  </si>
  <si>
    <t>Service charge:0 Tax:1,072.26, Cost of units:5957ugx, Units:7.4kwh@805per kwh</t>
  </si>
  <si>
    <t>28.07.2023</t>
  </si>
  <si>
    <t>Service charge:0 Tax:1,521.45, Cost of units:8452.50ugx, Units:10.5kwh@805per kwh</t>
  </si>
  <si>
    <t>29.07.2023</t>
  </si>
  <si>
    <t>Service charge:0 Tax:4,738.23, Cost of units:26323.50ugx, Units:32.7kwh@805per kwh</t>
  </si>
  <si>
    <t>02.08.2023</t>
  </si>
  <si>
    <t>Service charge:0 Tax:8,930.37, Cost of units:49,613.20ugx, Units:51.6kwh@805per kwh, 19.6kwh@412per kwh</t>
  </si>
  <si>
    <t>14.08.2023</t>
  </si>
  <si>
    <t>Service charge:0 Tax:9,301.82, Cost of units:51,676.80ugx, Units:50.4kwh@412per kwh, 38.4kwh@805per kwh</t>
  </si>
  <si>
    <t>25.08.2023</t>
  </si>
  <si>
    <t>Service charge:0 Tax:7,621.74, Cost of units:42,343ugx, Units:52.6kwh@805per kwh</t>
  </si>
  <si>
    <t>01.09.2023</t>
  </si>
  <si>
    <t>02.09.2023</t>
  </si>
  <si>
    <t>03.09.2023</t>
  </si>
  <si>
    <t>04.09.2023</t>
  </si>
  <si>
    <t>Service charge:0 Tax:4462.92, Cost of units:24,794ugx, Units:30.8kwh@805per kwh</t>
  </si>
  <si>
    <t>10.09.2023</t>
  </si>
  <si>
    <t>Service charge:0 Tax:1532.61, Cost of units:8514.50ugx, Units:2.9kwh@805per kwh,15kwh @412 per kwh</t>
  </si>
  <si>
    <t>12.09.2023</t>
  </si>
  <si>
    <t>Service charge:0 Tax:1527.69, Cost of units:8487.20ugx, Units:20.6kwh@412per kwh</t>
  </si>
  <si>
    <t>15.09.2023</t>
  </si>
  <si>
    <t>Service charge:0 Tax:1371.96, Cost of units:7622ugx, Units:18.5kwh@412per kwh</t>
  </si>
  <si>
    <t>17.09.2023</t>
  </si>
  <si>
    <t>Service charge:0 Tax:6,091.25, Cost of units:33,840.30ugx, Units:15.9kwh@412per kwh,33.9kwh @ 805per kwh</t>
  </si>
  <si>
    <t>22.09.2023</t>
  </si>
  <si>
    <t>25.09.2023</t>
  </si>
  <si>
    <t>YEAR</t>
  </si>
  <si>
    <t>30.06.2022</t>
  </si>
  <si>
    <t>31.07.2022</t>
  </si>
  <si>
    <t>31.08.2022</t>
  </si>
  <si>
    <t>29.09.2022</t>
  </si>
  <si>
    <t>31.10.2022</t>
  </si>
  <si>
    <t>28.11.2022</t>
  </si>
  <si>
    <t>29.12.2022</t>
  </si>
  <si>
    <t>31.01.2023</t>
  </si>
  <si>
    <t>Max</t>
  </si>
  <si>
    <t>Min</t>
  </si>
  <si>
    <t>Average</t>
  </si>
  <si>
    <t>Total</t>
  </si>
  <si>
    <t>Monthly units used</t>
  </si>
  <si>
    <t>Daily units used</t>
  </si>
  <si>
    <t>Column1</t>
  </si>
  <si>
    <t>MONTH2</t>
  </si>
  <si>
    <t>Row Labels</t>
  </si>
  <si>
    <t>Grand Total</t>
  </si>
  <si>
    <t>Sum of TOTAL AMOUNT PAID/MONTH</t>
  </si>
  <si>
    <t>September</t>
  </si>
  <si>
    <t>October</t>
  </si>
  <si>
    <t>November</t>
  </si>
  <si>
    <t>December</t>
  </si>
  <si>
    <t>Sum of TOTAL UNITS USED/MONTH</t>
  </si>
  <si>
    <t>January</t>
  </si>
  <si>
    <t>February</t>
  </si>
  <si>
    <t>March</t>
  </si>
  <si>
    <t>April</t>
  </si>
  <si>
    <t>May</t>
  </si>
  <si>
    <t>June</t>
  </si>
  <si>
    <t>July</t>
  </si>
  <si>
    <t>August</t>
  </si>
  <si>
    <t>Sum of TOTAL UNITS USED/MONTH2</t>
  </si>
  <si>
    <t>Average of TOTAL UNITS USED/MONTH</t>
  </si>
  <si>
    <t>Average of TOTAL AMOUNT PAID/MONTH2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</si>
</sst>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dd/mm/yy;@"/>
    <numFmt numFmtId="166" formatCode="#,##0;[Red]#,##0"/>
  </numFmts>
  <fonts count="6">
    <font>
      <sz val="11"/>
      <color theme="1"/>
      <name val="Calibri"/>
      <family val="2"/>
      <scheme val="minor"/>
    </font>
    <font>
      <b/>
      <sz val="10"/>
      <color theme="1"/>
      <name val="Calibri Light"/>
      <family val="2"/>
      <scheme val="major"/>
    </font>
    <font>
      <sz val="11"/>
      <color theme="1"/>
      <name val="Calibri Light"/>
      <family val="2"/>
      <scheme val="major"/>
    </font>
    <font>
      <sz val="10"/>
      <color theme="1"/>
      <name val="Calibri Light"/>
      <family val="2"/>
      <scheme val="major"/>
    </font>
    <font>
      <sz val="11"/>
      <name val="Calibri"/>
      <family val="2"/>
      <scheme val="minor"/>
    </font>
    <font>
      <sz val="11"/>
      <color theme="1"/>
      <name val="Whiz"/>
    </font>
  </fonts>
  <fills count="13">
    <fill>
      <patternFill patternType="none"/>
    </fill>
    <fill>
      <patternFill patternType="gray125"/>
    </fill>
    <fill>
      <patternFill patternType="solid">
        <fgColor rgb="FFC27BA0"/>
        <bgColor indexed="64"/>
      </patternFill>
    </fill>
    <fill>
      <patternFill patternType="solid">
        <fgColor rgb="FF93C47D"/>
        <bgColor indexed="64"/>
      </patternFill>
    </fill>
    <fill>
      <patternFill patternType="solid">
        <fgColor rgb="FFFFE599"/>
        <bgColor indexed="64"/>
      </patternFill>
    </fill>
    <fill>
      <patternFill patternType="solid">
        <fgColor rgb="FF8E7CC3"/>
        <bgColor indexed="64"/>
      </patternFill>
    </fill>
    <fill>
      <patternFill patternType="solid">
        <fgColor rgb="FFF9CB9C"/>
        <bgColor indexed="64"/>
      </patternFill>
    </fill>
    <fill>
      <patternFill patternType="solid">
        <fgColor rgb="FFEA9999"/>
        <bgColor indexed="64"/>
      </patternFill>
    </fill>
    <fill>
      <patternFill patternType="solid">
        <fgColor rgb="FFF1C232"/>
        <bgColor indexed="64"/>
      </patternFill>
    </fill>
    <fill>
      <patternFill patternType="solid">
        <fgColor rgb="FFFFF2CC"/>
        <bgColor indexed="64"/>
      </patternFill>
    </fill>
    <fill>
      <patternFill patternType="solid">
        <fgColor rgb="FFFFD966"/>
        <bgColor indexed="64"/>
      </patternFill>
    </fill>
    <fill>
      <patternFill patternType="solid">
        <fgColor theme="4" tint="0.79998168889431442"/>
        <bgColor indexed="64"/>
      </patternFill>
    </fill>
    <fill>
      <patternFill patternType="solid">
        <fgColor theme="5" tint="0.79998168889431442"/>
        <bgColor indexed="64"/>
      </patternFill>
    </fill>
  </fills>
  <borders count="26">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diagonal/>
    </border>
    <border>
      <left style="medium">
        <color rgb="FFCCCCCC"/>
      </left>
      <right style="medium">
        <color rgb="FF000000"/>
      </right>
      <top/>
      <bottom style="medium">
        <color rgb="FFCCCCCC"/>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top style="medium">
        <color rgb="FFCCCCCC"/>
      </top>
      <bottom style="medium">
        <color rgb="FFCCCCCC"/>
      </bottom>
      <diagonal/>
    </border>
    <border>
      <left style="medium">
        <color indexed="64"/>
      </left>
      <right style="medium">
        <color indexed="64"/>
      </right>
      <top style="medium">
        <color indexed="64"/>
      </top>
      <bottom style="medium">
        <color rgb="FFCCCCCC"/>
      </bottom>
      <diagonal/>
    </border>
    <border>
      <left style="medium">
        <color indexed="64"/>
      </left>
      <right style="medium">
        <color indexed="64"/>
      </right>
      <top style="medium">
        <color rgb="FFCCCCCC"/>
      </top>
      <bottom style="medium">
        <color rgb="FFCCCCCC"/>
      </bottom>
      <diagonal/>
    </border>
    <border>
      <left style="medium">
        <color indexed="64"/>
      </left>
      <right style="medium">
        <color indexed="64"/>
      </right>
      <top style="medium">
        <color rgb="FFCCCCCC"/>
      </top>
      <bottom style="medium">
        <color indexed="64"/>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000000"/>
      </right>
      <top/>
      <bottom/>
      <diagonal/>
    </border>
  </borders>
  <cellStyleXfs count="1">
    <xf numFmtId="0" fontId="0" fillId="0" borderId="0"/>
  </cellStyleXfs>
  <cellXfs count="115">
    <xf numFmtId="0" fontId="0" fillId="0" borderId="0" xfId="0"/>
    <xf numFmtId="0" fontId="2" fillId="0" borderId="0" xfId="0" applyFont="1"/>
    <xf numFmtId="0" fontId="3" fillId="0" borderId="23" xfId="0" applyFont="1" applyBorder="1" applyAlignment="1">
      <alignment wrapText="1"/>
    </xf>
    <xf numFmtId="0" fontId="3" fillId="0" borderId="1" xfId="0" applyFont="1" applyBorder="1" applyAlignment="1">
      <alignment wrapText="1"/>
    </xf>
    <xf numFmtId="0" fontId="3" fillId="0" borderId="1" xfId="0" applyFont="1" applyBorder="1" applyAlignment="1">
      <alignment vertical="center"/>
    </xf>
    <xf numFmtId="0" fontId="3" fillId="0" borderId="1" xfId="0" applyFont="1" applyBorder="1" applyAlignment="1">
      <alignment horizontal="right" wrapText="1"/>
    </xf>
    <xf numFmtId="0" fontId="3" fillId="0" borderId="22" xfId="0" applyFont="1" applyFill="1" applyBorder="1" applyAlignment="1">
      <alignment wrapText="1"/>
    </xf>
    <xf numFmtId="0" fontId="3" fillId="0" borderId="0" xfId="0" applyFont="1" applyFill="1" applyBorder="1" applyAlignment="1">
      <alignment wrapText="1"/>
    </xf>
    <xf numFmtId="0" fontId="1" fillId="0" borderId="24" xfId="0" applyFont="1" applyBorder="1"/>
    <xf numFmtId="0" fontId="2" fillId="0" borderId="24" xfId="0" applyFont="1" applyBorder="1"/>
    <xf numFmtId="0" fontId="3" fillId="0" borderId="24" xfId="0" applyFont="1" applyBorder="1"/>
    <xf numFmtId="0" fontId="3" fillId="0" borderId="4" xfId="0" applyFont="1" applyBorder="1" applyAlignment="1">
      <alignment wrapText="1"/>
    </xf>
    <xf numFmtId="0" fontId="1" fillId="0" borderId="2" xfId="0" applyFont="1" applyBorder="1" applyAlignment="1">
      <alignment wrapText="1"/>
    </xf>
    <xf numFmtId="0" fontId="1" fillId="0" borderId="5" xfId="0" applyFont="1" applyBorder="1" applyAlignment="1">
      <alignment wrapText="1"/>
    </xf>
    <xf numFmtId="0" fontId="3" fillId="0" borderId="3" xfId="0" applyFont="1" applyBorder="1" applyAlignment="1">
      <alignment wrapText="1"/>
    </xf>
    <xf numFmtId="4" fontId="3" fillId="0" borderId="3" xfId="0" applyNumberFormat="1" applyFont="1" applyBorder="1" applyAlignment="1">
      <alignment horizontal="right" wrapText="1"/>
    </xf>
    <xf numFmtId="0" fontId="3" fillId="0" borderId="3" xfId="0" applyFont="1" applyBorder="1" applyAlignment="1">
      <alignment horizontal="right" wrapText="1"/>
    </xf>
    <xf numFmtId="4" fontId="1" fillId="0" borderId="3" xfId="0" applyNumberFormat="1" applyFont="1" applyBorder="1" applyAlignment="1">
      <alignment horizontal="right" wrapText="1"/>
    </xf>
    <xf numFmtId="0" fontId="1" fillId="0" borderId="3" xfId="0" applyFont="1" applyBorder="1" applyAlignment="1">
      <alignment horizontal="right" wrapText="1"/>
    </xf>
    <xf numFmtId="4" fontId="3" fillId="0" borderId="5" xfId="0" applyNumberFormat="1" applyFont="1" applyBorder="1" applyAlignment="1">
      <alignment horizontal="right" wrapText="1"/>
    </xf>
    <xf numFmtId="0" fontId="3" fillId="0" borderId="5" xfId="0" applyFont="1" applyBorder="1" applyAlignment="1">
      <alignment horizontal="right" wrapText="1"/>
    </xf>
    <xf numFmtId="0" fontId="3" fillId="0" borderId="5" xfId="0" applyFont="1" applyBorder="1" applyAlignment="1">
      <alignment wrapText="1"/>
    </xf>
    <xf numFmtId="4" fontId="1" fillId="0" borderId="5" xfId="0" applyNumberFormat="1" applyFont="1" applyBorder="1" applyAlignment="1">
      <alignment horizontal="right" wrapText="1"/>
    </xf>
    <xf numFmtId="0" fontId="1" fillId="0" borderId="5" xfId="0" applyFont="1" applyBorder="1" applyAlignment="1">
      <alignment horizontal="right" wrapText="1"/>
    </xf>
    <xf numFmtId="3" fontId="3"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3" fillId="0" borderId="5" xfId="0" applyNumberFormat="1" applyFont="1" applyBorder="1" applyAlignment="1">
      <alignment horizontal="right" wrapText="1"/>
    </xf>
    <xf numFmtId="3" fontId="1" fillId="0" borderId="5" xfId="0" applyNumberFormat="1" applyFont="1" applyBorder="1" applyAlignment="1">
      <alignment horizontal="right" wrapText="1"/>
    </xf>
    <xf numFmtId="0" fontId="3" fillId="0" borderId="9" xfId="0" applyFont="1" applyBorder="1" applyAlignment="1">
      <alignment wrapText="1"/>
    </xf>
    <xf numFmtId="0" fontId="1" fillId="0" borderId="18" xfId="0" applyFont="1" applyBorder="1" applyAlignment="1">
      <alignment horizontal="right" wrapText="1"/>
    </xf>
    <xf numFmtId="0" fontId="3" fillId="0" borderId="19" xfId="0" applyFont="1" applyBorder="1" applyAlignment="1">
      <alignment vertical="center"/>
    </xf>
    <xf numFmtId="0" fontId="3" fillId="0" borderId="18" xfId="0" applyFont="1" applyBorder="1" applyAlignment="1">
      <alignment wrapText="1"/>
    </xf>
    <xf numFmtId="0" fontId="3" fillId="0" borderId="20" xfId="0" applyFont="1" applyBorder="1" applyAlignment="1">
      <alignment vertical="center"/>
    </xf>
    <xf numFmtId="0" fontId="3" fillId="0" borderId="20" xfId="0" applyFont="1" applyBorder="1" applyAlignment="1">
      <alignment wrapText="1"/>
    </xf>
    <xf numFmtId="0" fontId="3" fillId="0" borderId="15" xfId="0" applyFont="1" applyBorder="1" applyAlignment="1">
      <alignment wrapText="1"/>
    </xf>
    <xf numFmtId="0" fontId="3" fillId="0" borderId="21" xfId="0" applyFont="1" applyBorder="1" applyAlignment="1">
      <alignment wrapText="1"/>
    </xf>
    <xf numFmtId="0" fontId="3" fillId="0" borderId="3" xfId="0" applyFont="1" applyBorder="1" applyAlignment="1"/>
    <xf numFmtId="0" fontId="3" fillId="0" borderId="5" xfId="0" applyFont="1" applyBorder="1" applyAlignment="1"/>
    <xf numFmtId="3" fontId="3" fillId="0" borderId="3" xfId="0" applyNumberFormat="1" applyFont="1" applyBorder="1" applyAlignment="1">
      <alignment horizontal="right"/>
    </xf>
    <xf numFmtId="0" fontId="3" fillId="0" borderId="3" xfId="0" applyFont="1" applyBorder="1" applyAlignment="1">
      <alignment horizontal="right"/>
    </xf>
    <xf numFmtId="3" fontId="3" fillId="0" borderId="5" xfId="0" applyNumberFormat="1" applyFont="1" applyBorder="1" applyAlignment="1">
      <alignment horizontal="right"/>
    </xf>
    <xf numFmtId="0" fontId="3" fillId="0" borderId="5" xfId="0" applyFont="1" applyBorder="1" applyAlignment="1">
      <alignment horizontal="right"/>
    </xf>
    <xf numFmtId="3" fontId="1" fillId="0" borderId="5" xfId="0" applyNumberFormat="1" applyFont="1" applyBorder="1" applyAlignment="1">
      <alignment horizontal="right"/>
    </xf>
    <xf numFmtId="0" fontId="1" fillId="0" borderId="5" xfId="0" applyFont="1" applyBorder="1" applyAlignment="1">
      <alignment horizontal="right"/>
    </xf>
    <xf numFmtId="0" fontId="3" fillId="0" borderId="1" xfId="0" applyFont="1" applyBorder="1" applyAlignment="1"/>
    <xf numFmtId="0" fontId="3" fillId="10" borderId="3" xfId="0" applyFont="1" applyFill="1" applyBorder="1" applyAlignment="1"/>
    <xf numFmtId="0" fontId="3" fillId="10" borderId="3" xfId="0" applyFont="1" applyFill="1" applyBorder="1" applyAlignment="1">
      <alignment horizontal="right"/>
    </xf>
    <xf numFmtId="3" fontId="3" fillId="10" borderId="3" xfId="0" applyNumberFormat="1" applyFont="1" applyFill="1" applyBorder="1" applyAlignment="1">
      <alignment horizontal="right"/>
    </xf>
    <xf numFmtId="3" fontId="3" fillId="10" borderId="5" xfId="0" applyNumberFormat="1" applyFont="1" applyFill="1" applyBorder="1" applyAlignment="1">
      <alignment horizontal="right"/>
    </xf>
    <xf numFmtId="0" fontId="3" fillId="10" borderId="5" xfId="0" applyFont="1" applyFill="1" applyBorder="1" applyAlignment="1">
      <alignment horizontal="right"/>
    </xf>
    <xf numFmtId="0" fontId="3" fillId="10" borderId="5" xfId="0" applyFont="1" applyFill="1" applyBorder="1" applyAlignment="1"/>
    <xf numFmtId="0" fontId="1" fillId="10" borderId="5" xfId="0" applyFont="1" applyFill="1" applyBorder="1" applyAlignment="1">
      <alignment horizontal="right"/>
    </xf>
    <xf numFmtId="164" fontId="3" fillId="11" borderId="24" xfId="0" applyNumberFormat="1" applyFont="1" applyFill="1" applyBorder="1" applyAlignment="1">
      <alignment wrapText="1"/>
    </xf>
    <xf numFmtId="0" fontId="3" fillId="11" borderId="24" xfId="0" applyFont="1" applyFill="1" applyBorder="1" applyAlignment="1">
      <alignment wrapText="1"/>
    </xf>
    <xf numFmtId="165" fontId="3" fillId="11" borderId="24" xfId="0" applyNumberFormat="1" applyFont="1" applyFill="1" applyBorder="1" applyAlignment="1">
      <alignment wrapText="1"/>
    </xf>
    <xf numFmtId="165" fontId="3" fillId="12" borderId="24" xfId="0" applyNumberFormat="1" applyFont="1" applyFill="1" applyBorder="1" applyAlignment="1">
      <alignment wrapText="1"/>
    </xf>
    <xf numFmtId="0" fontId="3" fillId="12" borderId="24" xfId="0" applyFont="1" applyFill="1" applyBorder="1" applyAlignment="1">
      <alignment wrapText="1"/>
    </xf>
    <xf numFmtId="0" fontId="1" fillId="0" borderId="7" xfId="0" applyFont="1" applyBorder="1" applyAlignment="1">
      <alignment wrapText="1"/>
    </xf>
    <xf numFmtId="0" fontId="1" fillId="0" borderId="25" xfId="0" applyFont="1" applyBorder="1" applyAlignment="1">
      <alignment wrapText="1"/>
    </xf>
    <xf numFmtId="0" fontId="1" fillId="0" borderId="10" xfId="0" applyFont="1" applyBorder="1" applyAlignment="1">
      <alignment wrapText="1"/>
    </xf>
    <xf numFmtId="3" fontId="3" fillId="11" borderId="24" xfId="0" applyNumberFormat="1" applyFont="1" applyFill="1" applyBorder="1" applyAlignment="1">
      <alignment horizontal="right" wrapText="1"/>
    </xf>
    <xf numFmtId="3" fontId="3" fillId="12" borderId="24" xfId="0" applyNumberFormat="1" applyFont="1" applyFill="1" applyBorder="1" applyAlignment="1">
      <alignment horizontal="right" wrapText="1"/>
    </xf>
    <xf numFmtId="3" fontId="3" fillId="0" borderId="23" xfId="0" applyNumberFormat="1" applyFont="1" applyBorder="1" applyAlignment="1">
      <alignment wrapText="1"/>
    </xf>
    <xf numFmtId="3" fontId="3" fillId="0" borderId="1" xfId="0" applyNumberFormat="1" applyFont="1" applyBorder="1" applyAlignment="1">
      <alignment horizontal="right" wrapText="1"/>
    </xf>
    <xf numFmtId="1" fontId="3" fillId="11" borderId="24" xfId="0" applyNumberFormat="1" applyFont="1" applyFill="1" applyBorder="1" applyAlignment="1">
      <alignment horizontal="right" wrapText="1"/>
    </xf>
    <xf numFmtId="1" fontId="3" fillId="12" borderId="24" xfId="0" applyNumberFormat="1" applyFont="1" applyFill="1" applyBorder="1" applyAlignment="1">
      <alignment horizontal="right" wrapText="1"/>
    </xf>
    <xf numFmtId="1" fontId="3" fillId="0" borderId="23" xfId="0" applyNumberFormat="1" applyFont="1" applyBorder="1" applyAlignment="1">
      <alignment wrapText="1"/>
    </xf>
    <xf numFmtId="1" fontId="3" fillId="0" borderId="1" xfId="0" applyNumberFormat="1" applyFont="1" applyBorder="1" applyAlignment="1">
      <alignment horizontal="right" wrapText="1"/>
    </xf>
    <xf numFmtId="1" fontId="2" fillId="0" borderId="0" xfId="0" applyNumberFormat="1" applyFon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4" fillId="0" borderId="0" xfId="0" applyFont="1"/>
    <xf numFmtId="0" fontId="5" fillId="0" borderId="0" xfId="0" applyFont="1"/>
    <xf numFmtId="166" fontId="0" fillId="0" borderId="0" xfId="0" applyNumberFormat="1"/>
    <xf numFmtId="0" fontId="1" fillId="8" borderId="14" xfId="0" applyFont="1" applyFill="1" applyBorder="1" applyAlignment="1">
      <alignment vertical="center" wrapText="1"/>
    </xf>
    <xf numFmtId="0" fontId="1" fillId="8" borderId="10" xfId="0" applyFont="1" applyFill="1" applyBorder="1" applyAlignment="1">
      <alignment vertical="center" wrapText="1"/>
    </xf>
    <xf numFmtId="0" fontId="1" fillId="8" borderId="12" xfId="0" applyFont="1" applyFill="1" applyBorder="1" applyAlignment="1">
      <alignment vertical="center" wrapText="1"/>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2" borderId="13"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5" borderId="13" xfId="0" applyFont="1" applyFill="1" applyBorder="1" applyAlignment="1">
      <alignment vertical="center" wrapText="1"/>
    </xf>
    <xf numFmtId="0" fontId="1" fillId="5" borderId="7" xfId="0" applyFont="1" applyFill="1" applyBorder="1" applyAlignment="1">
      <alignment vertical="center" wrapText="1"/>
    </xf>
    <xf numFmtId="0" fontId="1" fillId="5" borderId="8" xfId="0" applyFont="1" applyFill="1" applyBorder="1" applyAlignment="1">
      <alignment vertical="center" wrapText="1"/>
    </xf>
    <xf numFmtId="0" fontId="1" fillId="6" borderId="14" xfId="0" applyFont="1" applyFill="1" applyBorder="1" applyAlignment="1">
      <alignment vertical="center" wrapText="1"/>
    </xf>
    <xf numFmtId="0" fontId="1" fillId="6" borderId="10" xfId="0" applyFont="1" applyFill="1" applyBorder="1" applyAlignment="1">
      <alignment vertical="center" wrapText="1"/>
    </xf>
    <xf numFmtId="0" fontId="1" fillId="6" borderId="11" xfId="0" applyFont="1" applyFill="1" applyBorder="1" applyAlignment="1">
      <alignment vertical="center" wrapText="1"/>
    </xf>
    <xf numFmtId="0" fontId="1" fillId="7" borderId="6" xfId="0" applyFont="1" applyFill="1" applyBorder="1" applyAlignment="1">
      <alignment vertical="center" wrapText="1"/>
    </xf>
    <xf numFmtId="0" fontId="1" fillId="7" borderId="7" xfId="0" applyFont="1" applyFill="1" applyBorder="1" applyAlignment="1">
      <alignment vertical="center" wrapText="1"/>
    </xf>
    <xf numFmtId="0" fontId="1" fillId="7" borderId="8" xfId="0" applyFont="1" applyFill="1" applyBorder="1" applyAlignment="1">
      <alignment vertical="center" wrapText="1"/>
    </xf>
    <xf numFmtId="0" fontId="1" fillId="0" borderId="1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10" borderId="13"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1" fillId="0" borderId="13" xfId="0" applyFont="1" applyBorder="1" applyAlignment="1">
      <alignment vertical="center" wrapText="1"/>
    </xf>
    <xf numFmtId="0" fontId="1" fillId="0" borderId="7" xfId="0" applyFont="1" applyBorder="1" applyAlignment="1">
      <alignment vertical="center" wrapText="1"/>
    </xf>
    <xf numFmtId="0" fontId="1" fillId="0" borderId="8" xfId="0" applyFont="1" applyBorder="1" applyAlignment="1">
      <alignment vertical="center" wrapText="1"/>
    </xf>
    <xf numFmtId="0" fontId="1" fillId="9" borderId="13" xfId="0" applyFont="1" applyFill="1" applyBorder="1" applyAlignment="1">
      <alignment vertical="center" wrapText="1"/>
    </xf>
    <xf numFmtId="0" fontId="1" fillId="9" borderId="7" xfId="0" applyFont="1" applyFill="1" applyBorder="1" applyAlignment="1">
      <alignment vertical="center" wrapText="1"/>
    </xf>
    <xf numFmtId="0" fontId="1" fillId="9" borderId="8" xfId="0" applyFont="1" applyFill="1" applyBorder="1" applyAlignment="1">
      <alignment vertical="center" wrapText="1"/>
    </xf>
    <xf numFmtId="0" fontId="1" fillId="0" borderId="14" xfId="0" applyFont="1" applyBorder="1" applyAlignment="1">
      <alignment vertical="center" wrapText="1"/>
    </xf>
    <xf numFmtId="0" fontId="1" fillId="0" borderId="10" xfId="0" applyFont="1" applyBorder="1" applyAlignment="1">
      <alignment vertical="center" wrapText="1"/>
    </xf>
    <xf numFmtId="0" fontId="1" fillId="0" borderId="12" xfId="0" applyFont="1" applyBorder="1" applyAlignment="1">
      <alignment vertical="center" wrapText="1"/>
    </xf>
  </cellXfs>
  <cellStyles count="1">
    <cellStyle name="Normal" xfId="0" builtinId="0"/>
  </cellStyles>
  <dxfs count="23">
    <dxf>
      <numFmt numFmtId="1" formatCode="0"/>
    </dxf>
    <dxf>
      <numFmt numFmtId="1" formatCode="0"/>
    </dxf>
    <dxf>
      <numFmt numFmtId="167" formatCode="0.0"/>
    </dxf>
    <dxf>
      <font>
        <b val="0"/>
        <i val="0"/>
        <strike val="0"/>
        <condense val="0"/>
        <extend val="0"/>
        <outline val="0"/>
        <shadow val="0"/>
        <u val="none"/>
        <vertAlign val="baseline"/>
        <sz val="10"/>
        <color theme="1"/>
        <name val="Calibri Light"/>
        <scheme val="major"/>
      </font>
      <numFmt numFmtId="1" formatCode="0"/>
      <fill>
        <patternFill patternType="solid">
          <fgColor indexed="64"/>
          <bgColor theme="5" tint="0.79998168889431442"/>
        </patternFill>
      </fill>
      <alignment horizontal="righ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scheme val="major"/>
      </font>
      <numFmt numFmtId="3" formatCode="#,##0"/>
      <fill>
        <patternFill patternType="solid">
          <fgColor indexed="64"/>
          <bgColor theme="5" tint="0.79998168889431442"/>
        </patternFill>
      </fill>
      <alignment horizontal="righ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Light"/>
        <scheme val="major"/>
      </font>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scheme val="major"/>
      </font>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scheme val="major"/>
      </font>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scheme val="major"/>
      </font>
      <numFmt numFmtId="165" formatCode="dd/mm/yy;@"/>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Light"/>
        <scheme val="major"/>
      </font>
      <numFmt numFmtId="165" formatCode="dd/mm/yy;@"/>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rgb="FF000000"/>
        </top>
        <bottom style="thin">
          <color indexed="64"/>
        </bottom>
      </border>
    </dxf>
    <dxf>
      <font>
        <b val="0"/>
        <i val="0"/>
        <strike val="0"/>
        <condense val="0"/>
        <extend val="0"/>
        <outline val="0"/>
        <shadow val="0"/>
        <u val="none"/>
        <vertAlign val="baseline"/>
        <sz val="10"/>
        <color theme="1"/>
        <name val="Calibri Light"/>
        <scheme val="major"/>
      </font>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0"/>
        <color theme="1"/>
        <name val="Calibri Light"/>
        <scheme val="major"/>
      </font>
      <alignment horizontal="general" vertical="bottom" textRotation="0" wrapText="1" indent="0" justifyLastLine="0" shrinkToFit="0" readingOrder="0"/>
    </dxf>
    <dxf>
      <numFmt numFmtId="166" formatCode="#,##0;[Red]#,##0"/>
    </dxf>
    <dxf>
      <numFmt numFmtId="166" formatCode="#,##0;[Red]#,##0"/>
    </dxf>
    <dxf>
      <numFmt numFmtId="166" formatCode="#,##0;[Red]#,##0"/>
    </dxf>
    <dxf>
      <numFmt numFmtId="1" formatCode="0"/>
    </dxf>
    <dxf>
      <numFmt numFmtId="167" formatCode="0.0"/>
    </dxf>
    <dxf>
      <numFmt numFmtId="1" formatCode="0"/>
    </dxf>
    <dxf>
      <numFmt numFmtId="167" formatCode="0.0"/>
    </dxf>
    <dxf>
      <numFmt numFmtId="2" formatCode="0.00"/>
    </dxf>
    <dxf>
      <numFmt numFmtId="1" formatCode="0"/>
    </dxf>
    <dxf>
      <numFmt numFmtId="167" formatCode="0.0"/>
    </dxf>
  </dxfs>
  <tableStyles count="0" defaultTableStyle="TableStyleMedium2" defaultPivotStyle="PivotStyleLight16"/>
  <colors>
    <mruColors>
      <color rgb="FF99FF66"/>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[UTILITY USAGE ANALYSIS.xlsx]Amount by Year!PivotTable1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col"/>
        <c:grouping val="clustered"/>
        <c:varyColors val="0"/>
        <c:ser>
          <c:idx val="0"/>
          <c:order val="0"/>
          <c:tx>
            <c:strRef>
              <c:f>'Amount by Year'!$B$1</c:f>
              <c:strCache>
                <c:ptCount val="1"/>
                <c:pt idx="0">
                  <c:v>Total</c:v>
                </c:pt>
              </c:strCache>
            </c:strRef>
          </c:tx>
          <c:spPr>
            <a:solidFill>
              <a:schemeClr val="accent6"/>
            </a:solidFill>
            <a:ln>
              <a:noFill/>
            </a:ln>
            <a:effectLst/>
          </c:spPr>
          <c:invertIfNegative val="0"/>
          <c:cat>
            <c:strRef>
              <c:f>'Amount by Year'!$A$2:$A$4</c:f>
              <c:strCache>
                <c:ptCount val="2"/>
                <c:pt idx="0">
                  <c:v>2022</c:v>
                </c:pt>
                <c:pt idx="1">
                  <c:v>2023</c:v>
                </c:pt>
              </c:strCache>
            </c:strRef>
          </c:cat>
          <c:val>
            <c:numRef>
              <c:f>'Amount by Year'!$B$2:$B$4</c:f>
              <c:numCache>
                <c:formatCode>0</c:formatCode>
                <c:ptCount val="2"/>
                <c:pt idx="0">
                  <c:v>1227094.8399999999</c:v>
                </c:pt>
                <c:pt idx="1">
                  <c:v>1353650</c:v>
                </c:pt>
              </c:numCache>
            </c:numRef>
          </c:val>
          <c:extLst>
            <c:ext xmlns:c16="http://schemas.microsoft.com/office/drawing/2014/chart" uri="{C3380CC4-5D6E-409C-BE32-E72D297353CC}">
              <c16:uniqueId val="{00000000-B93D-408F-9C40-20DB8E4C8469}"/>
            </c:ext>
          </c:extLst>
        </c:ser>
        <c:dLbls>
          <c:showLegendKey val="0"/>
          <c:showVal val="0"/>
          <c:showCatName val="0"/>
          <c:showSerName val="0"/>
          <c:showPercent val="0"/>
          <c:showBubbleSize val="0"/>
        </c:dLbls>
        <c:gapWidth val="219"/>
        <c:overlap val="-27"/>
        <c:axId val="278386975"/>
        <c:axId val="278381983"/>
      </c:barChart>
      <c:catAx>
        <c:axId val="27838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381983"/>
        <c:crosses val="autoZero"/>
        <c:auto val="1"/>
        <c:lblAlgn val="ctr"/>
        <c:lblOffset val="100"/>
        <c:noMultiLvlLbl val="0"/>
      </c:catAx>
      <c:valAx>
        <c:axId val="278381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38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[UTILITY USAGE ANALYSIS.xlsx]Amount by Year!PivotTable1</c:name>
    <c:fmtId val="2"/>
  </c:pivotSource>
  <c:chart>
    <c:autoTitleDeleted val="1"/>
    <c:pivotFmts>
      <c:pivotFmt>
        <c:idx val="0"/>
      </c:pivotFmt>
      <c:pivotFmt>
        <c:idx val="1"/>
      </c:pivotFmt>
      <c:pivotFmt>
        <c:idx val="2"/>
      </c:pivotFmt>
      <c:pivotFmt>
        <c:idx val="3"/>
        <c:spPr>
          <a:solidFill>
            <a:schemeClr val="accent6"/>
          </a:solidFill>
          <a:ln>
            <a:noFill/>
          </a:ln>
          <a:effectLst/>
        </c:spPr>
        <c:marker>
          <c:symbol val="none"/>
        </c:marker>
      </c:pivotFmt>
    </c:pivotFmts>
    <c:plotArea>
      <c:layout/>
      <c:barChart>
        <c:barDir val="col"/>
        <c:grouping val="clustered"/>
        <c:varyColors val="0"/>
        <c:ser>
          <c:idx val="0"/>
          <c:order val="0"/>
          <c:tx>
            <c:strRef>
              <c:f>'Amount by Year'!$B$1</c:f>
              <c:strCache>
                <c:ptCount val="1"/>
                <c:pt idx="0">
                  <c:v>Total</c:v>
                </c:pt>
              </c:strCache>
            </c:strRef>
          </c:tx>
          <c:spPr>
            <a:solidFill>
              <a:schemeClr val="accent6"/>
            </a:solidFill>
            <a:ln>
              <a:noFill/>
            </a:ln>
            <a:effectLst/>
          </c:spPr>
          <c:invertIfNegative val="0"/>
          <c:cat>
            <c:strRef>
              <c:f>'Amount by Year'!$A$2:$A$4</c:f>
              <c:strCache>
                <c:ptCount val="2"/>
                <c:pt idx="0">
                  <c:v>2022</c:v>
                </c:pt>
                <c:pt idx="1">
                  <c:v>2023</c:v>
                </c:pt>
              </c:strCache>
            </c:strRef>
          </c:cat>
          <c:val>
            <c:numRef>
              <c:f>'Amount by Year'!$B$2:$B$4</c:f>
              <c:numCache>
                <c:formatCode>0</c:formatCode>
                <c:ptCount val="2"/>
                <c:pt idx="0">
                  <c:v>1227094.8399999999</c:v>
                </c:pt>
                <c:pt idx="1">
                  <c:v>1353650</c:v>
                </c:pt>
              </c:numCache>
            </c:numRef>
          </c:val>
          <c:extLst>
            <c:ext xmlns:c16="http://schemas.microsoft.com/office/drawing/2014/chart" uri="{C3380CC4-5D6E-409C-BE32-E72D297353CC}">
              <c16:uniqueId val="{00000000-812E-4470-8B30-ED8CD701F5C9}"/>
            </c:ext>
          </c:extLst>
        </c:ser>
        <c:dLbls>
          <c:showLegendKey val="0"/>
          <c:showVal val="0"/>
          <c:showCatName val="0"/>
          <c:showSerName val="0"/>
          <c:showPercent val="0"/>
          <c:showBubbleSize val="0"/>
        </c:dLbls>
        <c:gapWidth val="219"/>
        <c:overlap val="-27"/>
        <c:axId val="278386975"/>
        <c:axId val="278381983"/>
      </c:barChart>
      <c:catAx>
        <c:axId val="27838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381983"/>
        <c:crosses val="autoZero"/>
        <c:auto val="1"/>
        <c:lblAlgn val="ctr"/>
        <c:lblOffset val="100"/>
        <c:noMultiLvlLbl val="0"/>
      </c:catAx>
      <c:valAx>
        <c:axId val="2783819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386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[UTILITY USAGE ANALYSIS.xlsx]Units by Month!PivotTable2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'Units by Month'!$B$1</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'Units by Month'!$A$2:$A$18</c:f>
              <c:multiLvlStrCache>
                <c:ptCount val="14"/>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pt idx="12">
                    <c:v>June</c:v>
                  </c:pt>
                  <c:pt idx="13">
                    <c:v>July</c:v>
                  </c:pt>
                </c:lvl>
                <c:lvl>
                  <c:pt idx="0">
                    <c:v>2022</c:v>
                  </c:pt>
                  <c:pt idx="7">
                    <c:v>2023</c:v>
                  </c:pt>
                </c:lvl>
              </c:multiLvlStrCache>
            </c:multiLvlStrRef>
          </c:cat>
          <c:val>
            <c:numRef>
              <c:f>'Units by Month'!$B$2:$B$18</c:f>
              <c:numCache>
                <c:formatCode>0</c:formatCode>
                <c:ptCount val="14"/>
                <c:pt idx="0">
                  <c:v>212.8</c:v>
                </c:pt>
                <c:pt idx="1">
                  <c:v>239.5</c:v>
                </c:pt>
                <c:pt idx="2">
                  <c:v>198.8</c:v>
                </c:pt>
                <c:pt idx="3">
                  <c:v>211</c:v>
                </c:pt>
                <c:pt idx="4">
                  <c:v>210.6</c:v>
                </c:pt>
                <c:pt idx="5">
                  <c:v>264.3</c:v>
                </c:pt>
                <c:pt idx="6">
                  <c:v>205.9</c:v>
                </c:pt>
                <c:pt idx="7">
                  <c:v>187.9</c:v>
                </c:pt>
                <c:pt idx="8">
                  <c:v>215.3</c:v>
                </c:pt>
                <c:pt idx="9">
                  <c:v>259.2</c:v>
                </c:pt>
                <c:pt idx="10">
                  <c:v>212.8</c:v>
                </c:pt>
                <c:pt idx="11">
                  <c:v>184.5</c:v>
                </c:pt>
                <c:pt idx="12">
                  <c:v>207.1</c:v>
                </c:pt>
                <c:pt idx="13">
                  <c:v>203.7</c:v>
                </c:pt>
              </c:numCache>
            </c:numRef>
          </c:val>
          <c:smooth val="0"/>
          <c:extLst>
            <c:ext xmlns:c16="http://schemas.microsoft.com/office/drawing/2014/chart" uri="{C3380CC4-5D6E-409C-BE32-E72D297353CC}">
              <c16:uniqueId val="{00000000-EB2C-4B1F-909B-E988D081861C}"/>
            </c:ext>
          </c:extLst>
        </c:ser>
        <c:dLbls>
          <c:showLegendKey val="0"/>
          <c:showVal val="0"/>
          <c:showCatName val="0"/>
          <c:showSerName val="0"/>
          <c:showPercent val="0"/>
          <c:showBubbleSize val="0"/>
        </c:dLbls>
        <c:marker val="1"/>
        <c:smooth val="0"/>
        <c:axId val="278382399"/>
        <c:axId val="278386559"/>
      </c:lineChart>
      <c:catAx>
        <c:axId val="2783823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386559"/>
        <c:crosses val="autoZero"/>
        <c:auto val="1"/>
        <c:lblAlgn val="ctr"/>
        <c:lblOffset val="100"/>
        <c:noMultiLvlLbl val="0"/>
      </c:catAx>
      <c:valAx>
        <c:axId val="27838655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38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[UTILITY USAGE ANALYSIS.xlsx]Units by Month!PivotTable2</c:name>
    <c:fmtId val="2"/>
  </c:pivotSource>
  <c:chart>
    <c:autoTitleDeleted val="1"/>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8"/>
        <c:marker>
          <c:spPr>
            <a:solidFill>
              <a:srgbClr val="FFFF00"/>
            </a:solidFill>
            <a:ln w="9525">
              <a:solidFill>
                <a:schemeClr val="accent6"/>
              </a:solidFill>
            </a:ln>
            <a:effectLst/>
          </c:spPr>
        </c:marker>
      </c:pivotFmt>
      <c:pivotFmt>
        <c:idx val="9"/>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cked"/>
        <c:varyColors val="0"/>
        <c:ser>
          <c:idx val="0"/>
          <c:order val="0"/>
          <c:tx>
            <c:strRef>
              <c:f>'Units by Month'!$B$1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'Units by Month'!$A$2:$A$18</c:f>
              <c:multiLvlStrCache>
                <c:ptCount val="14"/>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pt idx="12">
                    <c:v>June</c:v>
                  </c:pt>
                  <c:pt idx="13">
                    <c:v>July</c:v>
                  </c:pt>
                </c:lvl>
                <c:lvl>
                  <c:pt idx="0">
                    <c:v>2022</c:v>
                  </c:pt>
                  <c:pt idx="7">
                    <c:v>2023</c:v>
                  </c:pt>
                </c:lvl>
              </c:multiLvlStrCache>
            </c:multiLvlStrRef>
          </c:cat>
          <c:val>
            <c:numRef>
              <c:f>'Units by Month'!$B$2:$B$18</c:f>
              <c:numCache>
                <c:formatCode>0</c:formatCode>
                <c:ptCount val="14"/>
                <c:pt idx="0">
                  <c:v>212.8</c:v>
                </c:pt>
                <c:pt idx="1">
                  <c:v>239.5</c:v>
                </c:pt>
                <c:pt idx="2">
                  <c:v>198.8</c:v>
                </c:pt>
                <c:pt idx="3">
                  <c:v>211</c:v>
                </c:pt>
                <c:pt idx="4">
                  <c:v>210.6</c:v>
                </c:pt>
                <c:pt idx="5">
                  <c:v>264.3</c:v>
                </c:pt>
                <c:pt idx="6">
                  <c:v>205.9</c:v>
                </c:pt>
                <c:pt idx="7">
                  <c:v>187.9</c:v>
                </c:pt>
                <c:pt idx="8">
                  <c:v>215.3</c:v>
                </c:pt>
                <c:pt idx="9">
                  <c:v>259.2</c:v>
                </c:pt>
                <c:pt idx="10">
                  <c:v>212.8</c:v>
                </c:pt>
                <c:pt idx="11">
                  <c:v>184.5</c:v>
                </c:pt>
                <c:pt idx="12">
                  <c:v>207.1</c:v>
                </c:pt>
                <c:pt idx="13">
                  <c:v>203.7</c:v>
                </c:pt>
              </c:numCache>
            </c:numRef>
          </c:val>
          <c:smooth val="0"/>
          <c:extLst>
            <c:ext xmlns:c16="http://schemas.microsoft.com/office/drawing/2014/chart" uri="{C3380CC4-5D6E-409C-BE32-E72D297353CC}">
              <c16:uniqueId val="{00000000-3544-4434-9CF2-819ED7BE00FC}"/>
            </c:ext>
          </c:extLst>
        </c:ser>
        <c:dLbls>
          <c:showLegendKey val="0"/>
          <c:showVal val="0"/>
          <c:showCatName val="0"/>
          <c:showSerName val="0"/>
          <c:showPercent val="0"/>
          <c:showBubbleSize val="0"/>
        </c:dLbls>
        <c:marker val="1"/>
        <c:smooth val="0"/>
        <c:axId val="278382399"/>
        <c:axId val="278386559"/>
      </c:lineChart>
      <c:catAx>
        <c:axId val="27838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386559"/>
        <c:crosses val="autoZero"/>
        <c:auto val="1"/>
        <c:lblAlgn val="ctr"/>
        <c:lblOffset val="100"/>
        <c:noMultiLvlLbl val="0"/>
      </c:catAx>
      <c:valAx>
        <c:axId val="2783865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382399"/>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[UTILITY USAGE ANALYSIS.xlsx]Units by Month!PivotTable2</c:name>
    <c:fmtId val="14"/>
  </c:pivotSource>
  <c:chart>
    <c:autoTitleDeleted val="1"/>
    <c:pivotFmts>
      <c:pivotFmt>
        <c:idx val="0"/>
      </c:pivotFmt>
      <c:pivotFmt>
        <c:idx val="1"/>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'Units by Month'!$B$1</c:f>
              <c:strCache>
                <c:ptCount val="1"/>
                <c:pt idx="0">
                  <c:v>Total</c:v>
                </c:pt>
              </c:strCache>
            </c:strRef>
          </c:tx>
          <c:spPr>
            <a:solidFill>
              <a:schemeClr val="accent6"/>
            </a:solidFill>
            <a:ln>
              <a:noFill/>
            </a:ln>
            <a:effectLst/>
          </c:spPr>
          <c:invertIfNegative val="0"/>
          <c:cat>
            <c:multiLvlStrRef>
              <c:f>'Units by Month'!$A$2:$A$18</c:f>
              <c:multiLvlStrCache>
                <c:ptCount val="14"/>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pt idx="12">
                    <c:v>June</c:v>
                  </c:pt>
                  <c:pt idx="13">
                    <c:v>July</c:v>
                  </c:pt>
                </c:lvl>
                <c:lvl>
                  <c:pt idx="0">
                    <c:v>2022</c:v>
                  </c:pt>
                  <c:pt idx="7">
                    <c:v>2023</c:v>
                  </c:pt>
                </c:lvl>
              </c:multiLvlStrCache>
            </c:multiLvlStrRef>
          </c:cat>
          <c:val>
            <c:numRef>
              <c:f>'Units by Month'!$B$2:$B$18</c:f>
              <c:numCache>
                <c:formatCode>0</c:formatCode>
                <c:ptCount val="14"/>
                <c:pt idx="0">
                  <c:v>212.8</c:v>
                </c:pt>
                <c:pt idx="1">
                  <c:v>239.5</c:v>
                </c:pt>
                <c:pt idx="2">
                  <c:v>198.8</c:v>
                </c:pt>
                <c:pt idx="3">
                  <c:v>211</c:v>
                </c:pt>
                <c:pt idx="4">
                  <c:v>210.6</c:v>
                </c:pt>
                <c:pt idx="5">
                  <c:v>264.3</c:v>
                </c:pt>
                <c:pt idx="6">
                  <c:v>205.9</c:v>
                </c:pt>
                <c:pt idx="7">
                  <c:v>187.9</c:v>
                </c:pt>
                <c:pt idx="8">
                  <c:v>215.3</c:v>
                </c:pt>
                <c:pt idx="9">
                  <c:v>259.2</c:v>
                </c:pt>
                <c:pt idx="10">
                  <c:v>212.8</c:v>
                </c:pt>
                <c:pt idx="11">
                  <c:v>184.5</c:v>
                </c:pt>
                <c:pt idx="12">
                  <c:v>207.1</c:v>
                </c:pt>
                <c:pt idx="13">
                  <c:v>203.7</c:v>
                </c:pt>
              </c:numCache>
            </c:numRef>
          </c:val>
          <c:extLst>
            <c:ext xmlns:c16="http://schemas.microsoft.com/office/drawing/2014/chart" uri="{C3380CC4-5D6E-409C-BE32-E72D297353CC}">
              <c16:uniqueId val="{00000000-31AE-47EC-9BBD-BAD2042765C3}"/>
            </c:ext>
          </c:extLst>
        </c:ser>
        <c:dLbls>
          <c:showLegendKey val="0"/>
          <c:showVal val="0"/>
          <c:showCatName val="0"/>
          <c:showSerName val="0"/>
          <c:showPercent val="0"/>
          <c:showBubbleSize val="0"/>
        </c:dLbls>
        <c:gapWidth val="219"/>
        <c:overlap val="-27"/>
        <c:axId val="279002623"/>
        <c:axId val="279003039"/>
      </c:barChart>
      <c:catAx>
        <c:axId val="27900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03039"/>
        <c:crosses val="autoZero"/>
        <c:auto val="1"/>
        <c:lblAlgn val="ctr"/>
        <c:lblOffset val="100"/>
        <c:noMultiLvlLbl val="0"/>
      </c:catAx>
      <c:valAx>
        <c:axId val="279003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02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[UTILITY USAGE ANALYSIS.xlsx]Amount by Year!PivotTable1</c:name>
    <c:fmtId val="7"/>
  </c:pivotSource>
  <c:chart>
    <c:autoTitleDeleted val="1"/>
    <c:pivotFmts>
      <c:pivotFmt>
        <c:idx val="0"/>
      </c:pivotFmt>
      <c:pivotFmt>
        <c:idx val="1"/>
      </c:pivotFmt>
      <c:pivotFmt>
        <c:idx val="2"/>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'Amount by Year'!$B$1</c:f>
              <c:strCache>
                <c:ptCount val="1"/>
                <c:pt idx="0">
                  <c:v>Total</c:v>
                </c:pt>
              </c:strCache>
            </c:strRef>
          </c:tx>
          <c:spPr>
            <a:solidFill>
              <a:schemeClr val="accent6"/>
            </a:solidFill>
            <a:ln>
              <a:noFill/>
            </a:ln>
            <a:effectLst/>
          </c:spPr>
          <c:invertIfNegative val="0"/>
          <c:cat>
            <c:strRef>
              <c:f>'Amount by Year'!$A$2:$A$4</c:f>
              <c:strCache>
                <c:ptCount val="2"/>
                <c:pt idx="0">
                  <c:v>2022</c:v>
                </c:pt>
                <c:pt idx="1">
                  <c:v>2023</c:v>
                </c:pt>
              </c:strCache>
            </c:strRef>
          </c:cat>
          <c:val>
            <c:numRef>
              <c:f>'Amount by Year'!$B$2:$B$4</c:f>
              <c:numCache>
                <c:formatCode>0</c:formatCode>
                <c:ptCount val="2"/>
                <c:pt idx="0">
                  <c:v>1227094.8399999999</c:v>
                </c:pt>
                <c:pt idx="1">
                  <c:v>1353650</c:v>
                </c:pt>
              </c:numCache>
            </c:numRef>
          </c:val>
          <c:extLst>
            <c:ext xmlns:c16="http://schemas.microsoft.com/office/drawing/2014/chart" uri="{C3380CC4-5D6E-409C-BE32-E72D297353CC}">
              <c16:uniqueId val="{00000000-DA01-471C-9865-62091475B4CF}"/>
            </c:ext>
          </c:extLst>
        </c:ser>
        <c:dLbls>
          <c:showLegendKey val="0"/>
          <c:showVal val="0"/>
          <c:showCatName val="0"/>
          <c:showSerName val="0"/>
          <c:showPercent val="0"/>
          <c:showBubbleSize val="0"/>
        </c:dLbls>
        <c:gapWidth val="219"/>
        <c:overlap val="-27"/>
        <c:axId val="278386975"/>
        <c:axId val="278381983"/>
      </c:barChart>
      <c:catAx>
        <c:axId val="27838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381983"/>
        <c:crosses val="autoZero"/>
        <c:auto val="1"/>
        <c:lblAlgn val="ctr"/>
        <c:lblOffset val="100"/>
        <c:noMultiLvlLbl val="0"/>
      </c:catAx>
      <c:valAx>
        <c:axId val="2783819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38697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[UTILITY USAGE ANALYSIS.xlsx]Units by Month!PivotTable2</c:name>
    <c:fmtId val="17"/>
  </c:pivotSource>
  <c:chart>
    <c:autoTitleDeleted val="1"/>
    <c:pivotFmts>
      <c:pivotFmt>
        <c:idx val="0"/>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barChart>
        <c:barDir val="col"/>
        <c:grouping val="clustered"/>
        <c:varyColors val="0"/>
        <c:ser>
          <c:idx val="0"/>
          <c:order val="0"/>
          <c:tx>
            <c:strRef>
              <c:f>'Units by Month'!$B$1</c:f>
              <c:strCache>
                <c:ptCount val="1"/>
                <c:pt idx="0">
                  <c:v>Total</c:v>
                </c:pt>
              </c:strCache>
            </c:strRef>
          </c:tx>
          <c:spPr>
            <a:solidFill>
              <a:schemeClr val="accent6"/>
            </a:solidFill>
            <a:ln>
              <a:noFill/>
            </a:ln>
            <a:effectLst/>
          </c:spPr>
          <c:invertIfNegative val="0"/>
          <c:cat>
            <c:multiLvlStrRef>
              <c:f>'Units by Month'!$A$2:$A$18</c:f>
              <c:multiLvlStrCache>
                <c:ptCount val="14"/>
                <c:lvl>
                  <c:pt idx="0">
                    <c:v>June</c:v>
                  </c:pt>
                  <c:pt idx="1">
                    <c:v>July</c:v>
                  </c:pt>
                  <c:pt idx="2">
                    <c:v>August</c:v>
                  </c:pt>
                  <c:pt idx="3">
                    <c:v>September</c:v>
                  </c:pt>
                  <c:pt idx="4">
                    <c:v>October</c:v>
                  </c:pt>
                  <c:pt idx="5">
                    <c:v>November</c:v>
                  </c:pt>
                  <c:pt idx="6">
                    <c:v>December</c:v>
                  </c:pt>
                  <c:pt idx="7">
                    <c:v>January</c:v>
                  </c:pt>
                  <c:pt idx="8">
                    <c:v>February</c:v>
                  </c:pt>
                  <c:pt idx="9">
                    <c:v>March</c:v>
                  </c:pt>
                  <c:pt idx="10">
                    <c:v>April</c:v>
                  </c:pt>
                  <c:pt idx="11">
                    <c:v>May</c:v>
                  </c:pt>
                  <c:pt idx="12">
                    <c:v>June</c:v>
                  </c:pt>
                  <c:pt idx="13">
                    <c:v>July</c:v>
                  </c:pt>
                </c:lvl>
                <c:lvl>
                  <c:pt idx="0">
                    <c:v>2022</c:v>
                  </c:pt>
                  <c:pt idx="7">
                    <c:v>2023</c:v>
                  </c:pt>
                </c:lvl>
              </c:multiLvlStrCache>
            </c:multiLvlStrRef>
          </c:cat>
          <c:val>
            <c:numRef>
              <c:f>'Units by Month'!$B$2:$B$18</c:f>
              <c:numCache>
                <c:formatCode>0</c:formatCode>
                <c:ptCount val="14"/>
                <c:pt idx="0">
                  <c:v>212.8</c:v>
                </c:pt>
                <c:pt idx="1">
                  <c:v>239.5</c:v>
                </c:pt>
                <c:pt idx="2">
                  <c:v>198.8</c:v>
                </c:pt>
                <c:pt idx="3">
                  <c:v>211</c:v>
                </c:pt>
                <c:pt idx="4">
                  <c:v>210.6</c:v>
                </c:pt>
                <c:pt idx="5">
                  <c:v>264.3</c:v>
                </c:pt>
                <c:pt idx="6">
                  <c:v>205.9</c:v>
                </c:pt>
                <c:pt idx="7">
                  <c:v>187.9</c:v>
                </c:pt>
                <c:pt idx="8">
                  <c:v>215.3</c:v>
                </c:pt>
                <c:pt idx="9">
                  <c:v>259.2</c:v>
                </c:pt>
                <c:pt idx="10">
                  <c:v>212.8</c:v>
                </c:pt>
                <c:pt idx="11">
                  <c:v>184.5</c:v>
                </c:pt>
                <c:pt idx="12">
                  <c:v>207.1</c:v>
                </c:pt>
                <c:pt idx="13">
                  <c:v>203.7</c:v>
                </c:pt>
              </c:numCache>
            </c:numRef>
          </c:val>
          <c:extLst>
            <c:ext xmlns:c16="http://schemas.microsoft.com/office/drawing/2014/chart" uri="{C3380CC4-5D6E-409C-BE32-E72D297353CC}">
              <c16:uniqueId val="{00000000-CF9E-49FF-A2CA-3D09E8209F57}"/>
            </c:ext>
          </c:extLst>
        </c:ser>
        <c:dLbls>
          <c:showLegendKey val="0"/>
          <c:showVal val="0"/>
          <c:showCatName val="0"/>
          <c:showSerName val="0"/>
          <c:showPercent val="0"/>
          <c:showBubbleSize val="0"/>
        </c:dLbls>
        <c:gapWidth val="219"/>
        <c:overlap val="-27"/>
        <c:axId val="279002623"/>
        <c:axId val="279003039"/>
      </c:barChart>
      <c:catAx>
        <c:axId val="27900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03039"/>
        <c:crosses val="autoZero"/>
        <c:auto val="1"/>
        <c:lblAlgn val="ctr"/>
        <c:lblOffset val="100"/>
        <c:noMultiLvlLbl val="0"/>
      </c:catAx>
      <c:valAx>
        <c:axId val="2790030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026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3175</xdr:colOff>
      <xdr:row>1</xdr:row>
      <xdr:rowOff>3175</xdr:rowOff>
    </xdr:from>
    <xdr:to>
      <xdr:col>10</xdr:col>
      <xdr:colOff>307975</xdr:colOff>
      <xdr:row>15</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15874</xdr:colOff>
      <xdr:row>0</xdr:row>
      <xdr:rowOff>123825</xdr:rowOff>
    </xdr:from>
    <xdr:to>
      <xdr:col>12</xdr:col>
      <xdr:colOff>279400</xdr:colOff>
      <xdr:row>15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17</xdr:row>
      <xdr:rowOff>6350</xdr:rowOff>
    </xdr:from>
    <xdr:to>
      <xdr:col>12</xdr:col>
      <xdr:colOff>276226</xdr:colOff>
      <xdr:row>31</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33</xdr:row>
      <xdr:rowOff>9525</xdr:rowOff>
    </xdr:from>
    <xdr:to>
      <xdr:col>11</xdr:col>
      <xdr:colOff>323850</xdr:colOff>
      <xdr:row>47</xdr:row>
      <xdr:rowOff>174625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31750</xdr:colOff>
      <xdr:row>5</xdr:row>
      <xdr:rowOff>0</xdr:rowOff>
    </xdr:from>
    <xdr:to>
      <xdr:col>19</xdr:col>
      <xdr:colOff>0</xdr:colOff>
      <xdr:row>8</xdr:row>
      <xdr:rowOff>50800</xdr:rowOff>
    </xdr:to>
    <xdr:sp macro="" textlink="'Executive Summary'!A2">
      <xdr:nvSpPr>
        <xdr:cNvPr id="23" name="Rounded Rectangle 22"/>
        <xdr:cNvSpPr/>
      </xdr:nvSpPr>
      <xdr:spPr>
        <a:xfrm>
          <a:off x="10394950" y="920750"/>
          <a:ext cx="1187450" cy="603250"/>
        </a:xfrm>
        <a:prstGeom prst="roundRect">
          <a:avLst/>
        </a:prstGeom>
        <a:effectLst>
          <a:innerShdw blurRad="63500" dist="50800" dir="135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b"/>
        <a:lstStyle/>
        <a:p>
          <a:pPr algn="ctr"/>
          <a:fld id="{DC25E3BF-FDC9-4A2E-938F-EB06F09F9471}" type="TxLink">
            <a:rPr lang="en-US" sz="1400" b="1" i="0" u="none" strike="noStrike">
              <a:solidFill>
                <a:srgbClr val="000000"/>
              </a:solidFill>
              <a:latin typeface="Calibri"/>
              <a:cs typeface="Calibri"/>
            </a:rPr>
            <a:pPr algn="ctr"/>
            <a:t>2,580,745</a:t>
          </a:fld>
          <a:endParaRPr lang="en-US" sz="1400" b="1">
            <a:solidFill>
              <a:schemeClr val="tx1"/>
            </a:solidFill>
          </a:endParaRPr>
        </a:p>
      </xdr:txBody>
    </xdr:sp>
    <xdr:clientData/>
  </xdr:twoCellAnchor>
  <xdr:twoCellAnchor>
    <xdr:from>
      <xdr:col>17</xdr:col>
      <xdr:colOff>38100</xdr:colOff>
      <xdr:row>9</xdr:row>
      <xdr:rowOff>0</xdr:rowOff>
    </xdr:from>
    <xdr:to>
      <xdr:col>19</xdr:col>
      <xdr:colOff>0</xdr:colOff>
      <xdr:row>12</xdr:row>
      <xdr:rowOff>0</xdr:rowOff>
    </xdr:to>
    <xdr:sp macro="" textlink="'Executive Summary'!B2">
      <xdr:nvSpPr>
        <xdr:cNvPr id="24" name="Rounded Rectangle 23"/>
        <xdr:cNvSpPr/>
      </xdr:nvSpPr>
      <xdr:spPr>
        <a:xfrm>
          <a:off x="10401300" y="1657350"/>
          <a:ext cx="1181100" cy="552450"/>
        </a:xfrm>
        <a:prstGeom prst="roundRect">
          <a:avLst/>
        </a:prstGeom>
        <a:effectLst>
          <a:innerShdw blurRad="63500" dist="50800" dir="135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b"/>
        <a:lstStyle/>
        <a:p>
          <a:pPr algn="ctr"/>
          <a:fld id="{C10875D1-9565-4891-92D1-48115E46BC70}" type="TxLink">
            <a:rPr lang="en-US" sz="1400" b="1" i="0" u="none" strike="noStrike">
              <a:solidFill>
                <a:srgbClr val="000000"/>
              </a:solidFill>
              <a:latin typeface="Calibri"/>
              <a:cs typeface="Calibri"/>
            </a:rPr>
            <a:pPr algn="ctr"/>
            <a:t>3,013</a:t>
          </a:fld>
          <a:endParaRPr lang="en-US" sz="1400" b="1"/>
        </a:p>
      </xdr:txBody>
    </xdr:sp>
    <xdr:clientData/>
  </xdr:twoCellAnchor>
  <xdr:twoCellAnchor>
    <xdr:from>
      <xdr:col>17</xdr:col>
      <xdr:colOff>31750</xdr:colOff>
      <xdr:row>13</xdr:row>
      <xdr:rowOff>0</xdr:rowOff>
    </xdr:from>
    <xdr:to>
      <xdr:col>19</xdr:col>
      <xdr:colOff>0</xdr:colOff>
      <xdr:row>16</xdr:row>
      <xdr:rowOff>0</xdr:rowOff>
    </xdr:to>
    <xdr:sp macro="" textlink="'Executive Summary'!C2">
      <xdr:nvSpPr>
        <xdr:cNvPr id="25" name="Rounded Rectangle 24"/>
        <xdr:cNvSpPr/>
      </xdr:nvSpPr>
      <xdr:spPr>
        <a:xfrm>
          <a:off x="10394950" y="2393950"/>
          <a:ext cx="1187450" cy="552450"/>
        </a:xfrm>
        <a:prstGeom prst="roundRect">
          <a:avLst/>
        </a:prstGeom>
        <a:effectLst>
          <a:innerShdw blurRad="63500" dist="50800" dir="135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b"/>
        <a:lstStyle/>
        <a:p>
          <a:pPr algn="ctr"/>
          <a:fld id="{2B92E86B-8F06-4797-B591-0DB7FCA89A37}" type="TxLink">
            <a:rPr lang="en-US" sz="1400" b="1" i="0" u="none" strike="noStrike">
              <a:solidFill>
                <a:srgbClr val="000000"/>
              </a:solidFill>
              <a:latin typeface="Calibri"/>
              <a:cs typeface="Calibri"/>
            </a:rPr>
            <a:pPr algn="ctr"/>
            <a:t>215</a:t>
          </a:fld>
          <a:endParaRPr lang="en-US" sz="1400" b="1">
            <a:solidFill>
              <a:schemeClr val="tx1"/>
            </a:solidFill>
          </a:endParaRPr>
        </a:p>
      </xdr:txBody>
    </xdr:sp>
    <xdr:clientData/>
  </xdr:twoCellAnchor>
  <xdr:oneCellAnchor>
    <xdr:from>
      <xdr:col>14</xdr:col>
      <xdr:colOff>184150</xdr:colOff>
      <xdr:row>3</xdr:row>
      <xdr:rowOff>0</xdr:rowOff>
    </xdr:from>
    <xdr:ext cx="184731" cy="264560"/>
    <xdr:sp macro="" textlink="">
      <xdr:nvSpPr>
        <xdr:cNvPr id="27" name="TextBox 26"/>
        <xdr:cNvSpPr txBox="1"/>
      </xdr:nvSpPr>
      <xdr:spPr>
        <a:xfrm>
          <a:off x="8718550" y="55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0</xdr:colOff>
      <xdr:row>0</xdr:row>
      <xdr:rowOff>25400</xdr:rowOff>
    </xdr:from>
    <xdr:to>
      <xdr:col>19</xdr:col>
      <xdr:colOff>0</xdr:colOff>
      <xdr:row>3</xdr:row>
      <xdr:rowOff>12700</xdr:rowOff>
    </xdr:to>
    <xdr:sp macro="" textlink="">
      <xdr:nvSpPr>
        <xdr:cNvPr id="29" name="Rounded Rectangle 28"/>
        <xdr:cNvSpPr/>
      </xdr:nvSpPr>
      <xdr:spPr>
        <a:xfrm>
          <a:off x="0" y="25400"/>
          <a:ext cx="11582400" cy="539750"/>
        </a:xfrm>
        <a:prstGeom prst="roundRect">
          <a:avLst/>
        </a:prstGeom>
        <a:solidFill>
          <a:schemeClr val="tx1"/>
        </a:solidFill>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             HOUSEHOLD ELECTRICITY USAGE DASHBOARD</a:t>
          </a:r>
        </a:p>
      </xdr:txBody>
    </xdr:sp>
    <xdr:clientData/>
  </xdr:twoCellAnchor>
  <xdr:twoCellAnchor>
    <xdr:from>
      <xdr:col>8</xdr:col>
      <xdr:colOff>69850</xdr:colOff>
      <xdr:row>4</xdr:row>
      <xdr:rowOff>177800</xdr:rowOff>
    </xdr:from>
    <xdr:to>
      <xdr:col>17</xdr:col>
      <xdr:colOff>6350</xdr:colOff>
      <xdr:row>19</xdr:row>
      <xdr:rowOff>165100</xdr:rowOff>
    </xdr:to>
    <xdr:sp macro="" textlink="">
      <xdr:nvSpPr>
        <xdr:cNvPr id="32" name="Rounded Rectangle 31"/>
        <xdr:cNvSpPr/>
      </xdr:nvSpPr>
      <xdr:spPr>
        <a:xfrm>
          <a:off x="4946650" y="914400"/>
          <a:ext cx="5422900" cy="2749550"/>
        </a:xfrm>
        <a:prstGeom prst="roundRect">
          <a:avLst/>
        </a:prstGeom>
        <a:effectLst>
          <a:innerShdw blurRad="63500" dist="50800" dir="135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b="0">
              <a:solidFill>
                <a:schemeClr val="tx1"/>
              </a:solidFill>
            </a:rPr>
            <a:t>Total</a:t>
          </a:r>
          <a:r>
            <a:rPr lang="en-US" sz="1100" b="0" baseline="0">
              <a:solidFill>
                <a:schemeClr val="tx1"/>
              </a:solidFill>
            </a:rPr>
            <a:t> Units utilized in a month</a:t>
          </a:r>
          <a:endParaRPr lang="en-US" sz="1100" b="0">
            <a:solidFill>
              <a:schemeClr val="tx1"/>
            </a:solidFill>
          </a:endParaRPr>
        </a:p>
      </xdr:txBody>
    </xdr:sp>
    <xdr:clientData/>
  </xdr:twoCellAnchor>
  <xdr:twoCellAnchor>
    <xdr:from>
      <xdr:col>4</xdr:col>
      <xdr:colOff>57150</xdr:colOff>
      <xdr:row>5</xdr:row>
      <xdr:rowOff>6350</xdr:rowOff>
    </xdr:from>
    <xdr:to>
      <xdr:col>8</xdr:col>
      <xdr:colOff>0</xdr:colOff>
      <xdr:row>19</xdr:row>
      <xdr:rowOff>177800</xdr:rowOff>
    </xdr:to>
    <xdr:sp macro="" textlink="">
      <xdr:nvSpPr>
        <xdr:cNvPr id="35" name="Rounded Rectangle 34"/>
        <xdr:cNvSpPr/>
      </xdr:nvSpPr>
      <xdr:spPr>
        <a:xfrm>
          <a:off x="2495550" y="927100"/>
          <a:ext cx="2381250" cy="2749550"/>
        </a:xfrm>
        <a:prstGeom prst="roundRect">
          <a:avLst/>
        </a:prstGeom>
        <a:effectLst>
          <a:innerShdw blurRad="63500" dist="50800" dir="135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ysClr val="windowText" lastClr="000000"/>
              </a:solidFill>
            </a:rPr>
            <a:t>Amount</a:t>
          </a:r>
          <a:r>
            <a:rPr lang="en-US" sz="1100" baseline="0">
              <a:solidFill>
                <a:sysClr val="windowText" lastClr="000000"/>
              </a:solidFill>
            </a:rPr>
            <a:t> spent in a year</a:t>
          </a:r>
          <a:endParaRPr lang="en-US" sz="1100">
            <a:solidFill>
              <a:sysClr val="windowText" lastClr="000000"/>
            </a:solidFill>
          </a:endParaRPr>
        </a:p>
      </xdr:txBody>
    </xdr:sp>
    <xdr:clientData/>
  </xdr:twoCellAnchor>
  <xdr:twoCellAnchor>
    <xdr:from>
      <xdr:col>4</xdr:col>
      <xdr:colOff>349250</xdr:colOff>
      <xdr:row>8</xdr:row>
      <xdr:rowOff>50800</xdr:rowOff>
    </xdr:from>
    <xdr:to>
      <xdr:col>7</xdr:col>
      <xdr:colOff>222250</xdr:colOff>
      <xdr:row>17</xdr:row>
      <xdr:rowOff>152400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5</xdr:row>
      <xdr:rowOff>0</xdr:rowOff>
    </xdr:from>
    <xdr:to>
      <xdr:col>4</xdr:col>
      <xdr:colOff>6350</xdr:colOff>
      <xdr:row>19</xdr:row>
      <xdr:rowOff>171450</xdr:rowOff>
    </xdr:to>
    <xdr:sp macro="" textlink="">
      <xdr:nvSpPr>
        <xdr:cNvPr id="48" name="Rounded Rectangle 47"/>
        <xdr:cNvSpPr/>
      </xdr:nvSpPr>
      <xdr:spPr>
        <a:xfrm>
          <a:off x="63500" y="920750"/>
          <a:ext cx="2381250" cy="2749550"/>
        </a:xfrm>
        <a:prstGeom prst="roundRect">
          <a:avLst/>
        </a:prstGeom>
        <a:effectLst>
          <a:innerShdw blurRad="63500" dist="50800" dir="135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solidFill>
                <a:sysClr val="windowText" lastClr="000000"/>
              </a:solidFill>
            </a:rPr>
            <a:t>Amount</a:t>
          </a:r>
          <a:r>
            <a:rPr lang="en-US" sz="1100" baseline="0">
              <a:solidFill>
                <a:sysClr val="windowText" lastClr="000000"/>
              </a:solidFill>
            </a:rPr>
            <a:t> spent in a year</a:t>
          </a:r>
          <a:endParaRPr lang="en-US" sz="1100">
            <a:solidFill>
              <a:sysClr val="windowText" lastClr="000000"/>
            </a:solidFill>
          </a:endParaRPr>
        </a:p>
      </xdr:txBody>
    </xdr:sp>
    <xdr:clientData/>
  </xdr:twoCellAnchor>
  <xdr:twoCellAnchor editAs="oneCell">
    <xdr:from>
      <xdr:col>0</xdr:col>
      <xdr:colOff>139700</xdr:colOff>
      <xdr:row>7</xdr:row>
      <xdr:rowOff>88901</xdr:rowOff>
    </xdr:from>
    <xdr:to>
      <xdr:col>3</xdr:col>
      <xdr:colOff>450850</xdr:colOff>
      <xdr:row>10</xdr:row>
      <xdr:rowOff>171450</xdr:rowOff>
    </xdr:to>
    <mc:AlternateContent xmlns:mc="http://schemas.openxmlformats.org/markup-compatibility/2006" xmlns:a14="http://schemas.microsoft.com/office/drawing/2010/main">
      <mc:Choice Requires="a14">
        <xdr:graphicFrame macro="">
          <xdr:nvGraphicFramePr>
            <xdr:cNvPr id="5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9700" y="1377951"/>
              <a:ext cx="2139950" cy="63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11</xdr:row>
      <xdr:rowOff>31751</xdr:rowOff>
    </xdr:from>
    <xdr:to>
      <xdr:col>3</xdr:col>
      <xdr:colOff>444500</xdr:colOff>
      <xdr:row>18</xdr:row>
      <xdr:rowOff>177801</xdr:rowOff>
    </xdr:to>
    <mc:AlternateContent xmlns:mc="http://schemas.openxmlformats.org/markup-compatibility/2006" xmlns:a14="http://schemas.microsoft.com/office/drawing/2010/main">
      <mc:Choice Requires="a14">
        <xdr:graphicFrame macro="">
          <xdr:nvGraphicFramePr>
            <xdr:cNvPr id="54" name="MONTH2"/>
            <xdr:cNvGraphicFramePr/>
          </xdr:nvGraphicFramePr>
          <xdr:xfrm>
            <a:off x="0" y="0"/>
            <a:ext cx="0" cy="0"/>
          </xdr:xfrm>
          <a:graphic>
            <a:graphicData uri="http://schemas.microsoft.com/office/drawing/2010/slicer">
              <sle:slicer xmlns:sle="http://schemas.microsoft.com/office/drawing/2010/slicer" name="MONTH2"/>
            </a:graphicData>
          </a:graphic>
        </xdr:graphicFrame>
      </mc:Choice>
      <mc:Fallback xmlns="">
        <xdr:sp macro="" textlink="">
          <xdr:nvSpPr>
            <xdr:cNvPr id="0" name=""/>
            <xdr:cNvSpPr>
              <a:spLocks noTextEdit="1"/>
            </xdr:cNvSpPr>
          </xdr:nvSpPr>
          <xdr:spPr>
            <a:xfrm>
              <a:off x="133350" y="2057401"/>
              <a:ext cx="213995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330200</xdr:colOff>
      <xdr:row>7</xdr:row>
      <xdr:rowOff>57150</xdr:rowOff>
    </xdr:from>
    <xdr:to>
      <xdr:col>16</xdr:col>
      <xdr:colOff>292100</xdr:colOff>
      <xdr:row>19</xdr:row>
      <xdr:rowOff>88900</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65126</xdr:colOff>
      <xdr:row>0</xdr:row>
      <xdr:rowOff>25400</xdr:rowOff>
    </xdr:from>
    <xdr:to>
      <xdr:col>1</xdr:col>
      <xdr:colOff>514350</xdr:colOff>
      <xdr:row>3</xdr:row>
      <xdr:rowOff>0</xdr:rowOff>
    </xdr:to>
    <xdr:pic>
      <xdr:nvPicPr>
        <xdr:cNvPr id="19" name="Picture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5126" y="25400"/>
          <a:ext cx="1058824" cy="527050"/>
        </a:xfrm>
        <a:prstGeom prst="rect">
          <a:avLst/>
        </a:prstGeom>
      </xdr:spPr>
    </xdr:pic>
    <xdr:clientData/>
  </xdr:twoCellAnchor>
  <xdr:twoCellAnchor>
    <xdr:from>
      <xdr:col>3</xdr:col>
      <xdr:colOff>63500</xdr:colOff>
      <xdr:row>3</xdr:row>
      <xdr:rowOff>95250</xdr:rowOff>
    </xdr:from>
    <xdr:to>
      <xdr:col>17</xdr:col>
      <xdr:colOff>0</xdr:colOff>
      <xdr:row>4</xdr:row>
      <xdr:rowOff>120650</xdr:rowOff>
    </xdr:to>
    <xdr:sp macro="" textlink="">
      <xdr:nvSpPr>
        <xdr:cNvPr id="11" name="Snip Diagonal Corner Rectangle 10"/>
        <xdr:cNvSpPr/>
      </xdr:nvSpPr>
      <xdr:spPr>
        <a:xfrm>
          <a:off x="1892300" y="647700"/>
          <a:ext cx="8470900" cy="209550"/>
        </a:xfrm>
        <a:prstGeom prst="snip2DiagRect">
          <a:avLst/>
        </a:prstGeom>
        <a:effectLst>
          <a:innerShdw blurRad="63500" dist="50800" dir="135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a:solidFill>
                <a:schemeClr val="accent6">
                  <a:lumMod val="60000"/>
                  <a:lumOff val="40000"/>
                </a:schemeClr>
              </a:solidFill>
            </a:rPr>
            <a:t>Note: This Analysis is based on the last six months of 2022 (June to December) and the first six months of 2023</a:t>
          </a:r>
          <a:r>
            <a:rPr lang="en-US" sz="1100" baseline="0">
              <a:solidFill>
                <a:schemeClr val="accent6">
                  <a:lumMod val="60000"/>
                  <a:lumOff val="40000"/>
                </a:schemeClr>
              </a:solidFill>
            </a:rPr>
            <a:t> (January to June)</a:t>
          </a:r>
          <a:endParaRPr lang="en-US" sz="1100">
            <a:solidFill>
              <a:schemeClr val="accent6">
                <a:lumMod val="60000"/>
                <a:lumOff val="40000"/>
              </a:schemeClr>
            </a:solidFill>
          </a:endParaRPr>
        </a:p>
      </xdr:txBody>
    </xdr:sp>
    <xdr:clientData/>
  </xdr:twoCellAnchor>
  <xdr:twoCellAnchor>
    <xdr:from>
      <xdr:col>17</xdr:col>
      <xdr:colOff>95250</xdr:colOff>
      <xdr:row>5</xdr:row>
      <xdr:rowOff>25400</xdr:rowOff>
    </xdr:from>
    <xdr:to>
      <xdr:col>18</xdr:col>
      <xdr:colOff>527050</xdr:colOff>
      <xdr:row>6</xdr:row>
      <xdr:rowOff>31750</xdr:rowOff>
    </xdr:to>
    <xdr:sp macro="" textlink="">
      <xdr:nvSpPr>
        <xdr:cNvPr id="2" name="TextBox 1"/>
        <xdr:cNvSpPr txBox="1"/>
      </xdr:nvSpPr>
      <xdr:spPr>
        <a:xfrm>
          <a:off x="10458450" y="946150"/>
          <a:ext cx="10414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Total</a:t>
          </a:r>
          <a:r>
            <a:rPr lang="en-US" sz="1100" b="1" baseline="0"/>
            <a:t> Amount</a:t>
          </a:r>
          <a:endParaRPr lang="en-US" sz="1100" b="1"/>
        </a:p>
      </xdr:txBody>
    </xdr:sp>
    <xdr:clientData/>
  </xdr:twoCellAnchor>
  <xdr:twoCellAnchor>
    <xdr:from>
      <xdr:col>17</xdr:col>
      <xdr:colOff>190500</xdr:colOff>
      <xdr:row>9</xdr:row>
      <xdr:rowOff>0</xdr:rowOff>
    </xdr:from>
    <xdr:to>
      <xdr:col>18</xdr:col>
      <xdr:colOff>476250</xdr:colOff>
      <xdr:row>10</xdr:row>
      <xdr:rowOff>0</xdr:rowOff>
    </xdr:to>
    <xdr:sp macro="" textlink="">
      <xdr:nvSpPr>
        <xdr:cNvPr id="3" name="TextBox 2"/>
        <xdr:cNvSpPr txBox="1"/>
      </xdr:nvSpPr>
      <xdr:spPr>
        <a:xfrm>
          <a:off x="10553700" y="1657350"/>
          <a:ext cx="895350" cy="184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a:t>
          </a:r>
          <a:r>
            <a:rPr lang="en-US" sz="1100" b="1" baseline="0"/>
            <a:t> Units</a:t>
          </a:r>
          <a:endParaRPr lang="en-US" sz="1100" b="1"/>
        </a:p>
      </xdr:txBody>
    </xdr:sp>
    <xdr:clientData/>
  </xdr:twoCellAnchor>
  <xdr:twoCellAnchor>
    <xdr:from>
      <xdr:col>17</xdr:col>
      <xdr:colOff>190500</xdr:colOff>
      <xdr:row>13</xdr:row>
      <xdr:rowOff>12701</xdr:rowOff>
    </xdr:from>
    <xdr:to>
      <xdr:col>18</xdr:col>
      <xdr:colOff>571500</xdr:colOff>
      <xdr:row>14</xdr:row>
      <xdr:rowOff>1</xdr:rowOff>
    </xdr:to>
    <xdr:sp macro="" textlink="">
      <xdr:nvSpPr>
        <xdr:cNvPr id="5" name="TextBox 4"/>
        <xdr:cNvSpPr txBox="1"/>
      </xdr:nvSpPr>
      <xdr:spPr>
        <a:xfrm>
          <a:off x="10553700" y="2406651"/>
          <a:ext cx="990600"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Avg</a:t>
          </a:r>
          <a:r>
            <a:rPr lang="en-US" sz="1100" b="1" baseline="0"/>
            <a:t> Units</a:t>
          </a:r>
          <a:endParaRPr lang="en-US" sz="1100" b="1"/>
        </a:p>
      </xdr:txBody>
    </xdr:sp>
    <xdr:clientData/>
  </xdr:twoCellAnchor>
  <xdr:twoCellAnchor>
    <xdr:from>
      <xdr:col>17</xdr:col>
      <xdr:colOff>25400</xdr:colOff>
      <xdr:row>16</xdr:row>
      <xdr:rowOff>165100</xdr:rowOff>
    </xdr:from>
    <xdr:to>
      <xdr:col>18</xdr:col>
      <xdr:colOff>603250</xdr:colOff>
      <xdr:row>19</xdr:row>
      <xdr:rowOff>165100</xdr:rowOff>
    </xdr:to>
    <xdr:sp macro="" textlink="'Executive Summary'!D2">
      <xdr:nvSpPr>
        <xdr:cNvPr id="33" name="Rounded Rectangle 32"/>
        <xdr:cNvSpPr/>
      </xdr:nvSpPr>
      <xdr:spPr>
        <a:xfrm>
          <a:off x="10388600" y="3111500"/>
          <a:ext cx="1187450" cy="552450"/>
        </a:xfrm>
        <a:prstGeom prst="roundRect">
          <a:avLst/>
        </a:prstGeom>
        <a:effectLst>
          <a:innerShdw blurRad="63500" dist="50800" dir="135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b"/>
        <a:lstStyle/>
        <a:p>
          <a:pPr algn="ctr"/>
          <a:fld id="{714A8B78-CC9E-430A-849F-F50032714BB0}" type="TxLink">
            <a:rPr lang="en-US" sz="1400" b="1" i="0" u="none" strike="noStrike">
              <a:solidFill>
                <a:srgbClr val="000000"/>
              </a:solidFill>
              <a:latin typeface="Calibri"/>
              <a:cs typeface="Calibri"/>
            </a:rPr>
            <a:pPr algn="ctr"/>
            <a:t>184,339</a:t>
          </a:fld>
          <a:endParaRPr lang="en-US" sz="1400" b="1">
            <a:solidFill>
              <a:schemeClr val="tx1"/>
            </a:solidFill>
          </a:endParaRPr>
        </a:p>
      </xdr:txBody>
    </xdr:sp>
    <xdr:clientData/>
  </xdr:twoCellAnchor>
  <xdr:twoCellAnchor>
    <xdr:from>
      <xdr:col>17</xdr:col>
      <xdr:colOff>95250</xdr:colOff>
      <xdr:row>16</xdr:row>
      <xdr:rowOff>184149</xdr:rowOff>
    </xdr:from>
    <xdr:to>
      <xdr:col>18</xdr:col>
      <xdr:colOff>476250</xdr:colOff>
      <xdr:row>18</xdr:row>
      <xdr:rowOff>88900</xdr:rowOff>
    </xdr:to>
    <xdr:sp macro="" textlink="">
      <xdr:nvSpPr>
        <xdr:cNvPr id="6" name="TextBox 5"/>
        <xdr:cNvSpPr txBox="1"/>
      </xdr:nvSpPr>
      <xdr:spPr>
        <a:xfrm>
          <a:off x="10458450" y="3130549"/>
          <a:ext cx="990600" cy="2730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Avg</a:t>
          </a:r>
          <a:r>
            <a:rPr lang="en-US" sz="1100" b="1" baseline="0"/>
            <a:t> Amount</a:t>
          </a:r>
          <a:endParaRPr lang="en-US"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mbah Computers" refreshedDate="45242.798784375002" createdVersion="6" refreshedVersion="6" minRefreshableVersion="3" recordCount="14">
  <cacheSource type="worksheet">
    <worksheetSource name="Table1"/>
  </cacheSource>
  <cacheFields count="7">
    <cacheField name="DATE" numFmtId="0">
      <sharedItems/>
    </cacheField>
    <cacheField name="Column1" numFmtId="0">
      <sharedItems containsSemiMixedTypes="0" containsNonDate="0" containsDate="1" containsString="0" minDate="2022-06-30T00:00:00" maxDate="2023-07-30T00:00:00" count="14">
        <d v="2022-06-30T00:00:00"/>
        <d v="2022-07-31T00:00:00"/>
        <d v="2022-08-31T00:00:00"/>
        <d v="2022-09-29T00:00:00"/>
        <d v="2022-10-31T00:00:00"/>
        <d v="2022-11-28T00:00:00"/>
        <d v="2022-12-29T00:00:00"/>
        <d v="2023-01-31T00:00:00"/>
        <d v="2023-02-26T00:00:00"/>
        <d v="2023-03-17T00:00:00"/>
        <d v="2023-04-29T00:00:00"/>
        <d v="2023-05-26T00:00:00"/>
        <d v="2023-06-29T00:00:00"/>
        <d v="2023-07-29T00:00:00"/>
      </sharedItems>
    </cacheField>
    <cacheField name="YEAR" numFmtId="0">
      <sharedItems containsSemiMixedTypes="0" containsString="0" containsNumber="1" containsInteger="1" minValue="2022" maxValue="2023" count="2">
        <n v="2022"/>
        <n v="2023"/>
      </sharedItems>
    </cacheField>
    <cacheField name="MONTH" numFmtId="0">
      <sharedItems containsSemiMixedTypes="0" containsString="0" containsNumber="1" containsInteger="1" minValue="1" maxValue="12"/>
    </cacheField>
    <cacheField name="MONTH2" numFmtId="0">
      <sharedItems count="12">
        <s v="June"/>
        <s v="July"/>
        <s v="August"/>
        <s v="September"/>
        <s v="October"/>
        <s v="November"/>
        <s v="December"/>
        <s v="January"/>
        <s v="February"/>
        <s v="March"/>
        <s v="April"/>
        <s v="May"/>
      </sharedItems>
    </cacheField>
    <cacheField name="TOTAL AMOUNT PAID/MONTH" numFmtId="3">
      <sharedItems containsSemiMixedTypes="0" containsString="0" containsNumber="1" minValue="150050" maxValue="244750"/>
    </cacheField>
    <cacheField name="TOTAL UNITS USED/MONTH" numFmtId="1">
      <sharedItems containsSemiMixedTypes="0" containsString="0" containsNumber="1" minValue="184.5" maxValue="264.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
  <r>
    <s v="30.06.2022"/>
    <x v="0"/>
    <x v="0"/>
    <n v="6"/>
    <x v="0"/>
    <n v="164308.84"/>
    <n v="212.8"/>
  </r>
  <r>
    <s v="31.07.2022"/>
    <x v="1"/>
    <x v="0"/>
    <n v="7"/>
    <x v="1"/>
    <n v="187525"/>
    <n v="239.5"/>
  </r>
  <r>
    <s v="31.08.2022"/>
    <x v="2"/>
    <x v="0"/>
    <n v="8"/>
    <x v="2"/>
    <n v="151561"/>
    <n v="198.8"/>
  </r>
  <r>
    <s v="29.09.2022"/>
    <x v="3"/>
    <x v="0"/>
    <n v="9"/>
    <x v="3"/>
    <n v="162400"/>
    <n v="211"/>
  </r>
  <r>
    <s v="31.10.2022"/>
    <x v="4"/>
    <x v="0"/>
    <n v="10"/>
    <x v="4"/>
    <n v="169000"/>
    <n v="210.6"/>
  </r>
  <r>
    <s v="28.11.2022"/>
    <x v="5"/>
    <x v="0"/>
    <n v="11"/>
    <x v="5"/>
    <n v="223300"/>
    <n v="264.3"/>
  </r>
  <r>
    <s v="29.12.2022"/>
    <x v="6"/>
    <x v="0"/>
    <n v="12"/>
    <x v="6"/>
    <n v="169000"/>
    <n v="205.9"/>
  </r>
  <r>
    <s v="31.01.2023"/>
    <x v="7"/>
    <x v="1"/>
    <n v="1"/>
    <x v="7"/>
    <n v="150050"/>
    <n v="187.9"/>
  </r>
  <r>
    <s v="26.02.2023"/>
    <x v="8"/>
    <x v="1"/>
    <n v="2"/>
    <x v="8"/>
    <n v="176100"/>
    <n v="215.3"/>
  </r>
  <r>
    <s v="17.03.2023"/>
    <x v="9"/>
    <x v="1"/>
    <n v="3"/>
    <x v="9"/>
    <n v="217500"/>
    <n v="259.2"/>
  </r>
  <r>
    <s v="29.04.2023"/>
    <x v="10"/>
    <x v="1"/>
    <n v="4"/>
    <x v="10"/>
    <n v="174000"/>
    <n v="212.8"/>
  </r>
  <r>
    <s v="26.05.2023"/>
    <x v="11"/>
    <x v="1"/>
    <n v="5"/>
    <x v="11"/>
    <n v="244750"/>
    <n v="184.5"/>
  </r>
  <r>
    <s v="29.06.2023"/>
    <x v="12"/>
    <x v="1"/>
    <n v="6"/>
    <x v="0"/>
    <n v="168250"/>
    <n v="207.1"/>
  </r>
  <r>
    <s v="29.07.2023"/>
    <x v="13"/>
    <x v="1"/>
    <n v="7"/>
    <x v="1"/>
    <n v="223000"/>
    <n v="2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2" firstHeaderRow="0" firstDataRow="1" firstDataCol="0"/>
  <pivotFields count="7">
    <pivotField showAll="0"/>
    <pivotField showAll="0"/>
    <pivotField showAll="0">
      <items count="3">
        <item x="0"/>
        <item x="1"/>
        <item t="default"/>
      </items>
    </pivotField>
    <pivotField showAll="0"/>
    <pivotField showAll="0">
      <items count="13">
        <item x="7"/>
        <item x="8"/>
        <item x="9"/>
        <item x="10"/>
        <item x="11"/>
        <item x="0"/>
        <item x="1"/>
        <item x="2"/>
        <item x="3"/>
        <item x="4"/>
        <item x="5"/>
        <item x="6"/>
        <item t="default"/>
      </items>
    </pivotField>
    <pivotField dataField="1" numFmtId="3" showAll="0"/>
    <pivotField dataField="1" numFmtId="1" showAll="0"/>
  </pivotFields>
  <rowItems count="1">
    <i/>
  </rowItems>
  <colFields count="1">
    <field x="-2"/>
  </colFields>
  <colItems count="4">
    <i>
      <x/>
    </i>
    <i i="1">
      <x v="1"/>
    </i>
    <i i="2">
      <x v="2"/>
    </i>
    <i i="3">
      <x v="3"/>
    </i>
  </colItems>
  <dataFields count="4">
    <dataField name="Sum of TOTAL AMOUNT PAID/MONTH" fld="5" baseField="0" baseItem="0" numFmtId="166"/>
    <dataField name="Sum of TOTAL UNITS USED/MONTH2" fld="6" baseField="0" baseItem="0" numFmtId="166"/>
    <dataField name="Average of TOTAL UNITS USED/MONTH" fld="6" subtotal="average" baseField="0" baseItem="1"/>
    <dataField name="Average of TOTAL AMOUNT PAID/MONTH2" fld="5" subtotal="average" baseField="0" baseItem="1" numFmtId="166"/>
  </dataFields>
  <formats count="10">
    <format dxfId="22">
      <pivotArea outline="0" collapsedLevelsAreSubtotals="1" fieldPosition="0">
        <references count="1">
          <reference field="4294967294" count="1" selected="0">
            <x v="0"/>
          </reference>
        </references>
      </pivotArea>
    </format>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1" selected="0">
            <x v="0"/>
          </reference>
        </references>
      </pivotArea>
    </format>
    <format dxfId="17">
      <pivotArea outline="0" collapsedLevelsAreSubtotals="1" fieldPosition="0"/>
    </format>
    <format dxfId="16">
      <pivotArea outline="0" collapsedLevelsAreSubtotals="1" fieldPosition="0"/>
    </format>
    <format dxfId="15">
      <pivotArea outline="0" fieldPosition="0">
        <references count="1">
          <reference field="4294967294" count="1">
            <x v="0"/>
          </reference>
        </references>
      </pivotArea>
    </format>
    <format dxfId="14">
      <pivotArea outline="0" fieldPosition="0">
        <references count="1">
          <reference field="4294967294" count="1">
            <x v="1"/>
          </reference>
        </references>
      </pivotArea>
    </format>
    <format dxfId="13">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B4" firstHeaderRow="1" firstDataRow="1" firstDataCol="1"/>
  <pivotFields count="7">
    <pivotField showAll="0"/>
    <pivotField showAll="0"/>
    <pivotField axis="axisRow" showAll="0">
      <items count="3">
        <item x="0"/>
        <item x="1"/>
        <item t="default"/>
      </items>
    </pivotField>
    <pivotField showAll="0"/>
    <pivotField showAll="0">
      <items count="13">
        <item x="7"/>
        <item x="8"/>
        <item x="9"/>
        <item x="10"/>
        <item x="11"/>
        <item x="0"/>
        <item x="1"/>
        <item x="2"/>
        <item x="3"/>
        <item x="4"/>
        <item x="5"/>
        <item x="6"/>
        <item t="default"/>
      </items>
    </pivotField>
    <pivotField dataField="1" numFmtId="3" showAll="0"/>
    <pivotField numFmtId="1" showAll="0"/>
  </pivotFields>
  <rowFields count="1">
    <field x="2"/>
  </rowFields>
  <rowItems count="3">
    <i>
      <x/>
    </i>
    <i>
      <x v="1"/>
    </i>
    <i t="grand">
      <x/>
    </i>
  </rowItems>
  <colItems count="1">
    <i/>
  </colItems>
  <dataFields count="1">
    <dataField name="Sum of TOTAL AMOUNT PAID/MONTH" fld="5" baseField="0" baseItem="0" numFmtId="1"/>
  </dataFields>
  <formats count="2">
    <format dxfId="2">
      <pivotArea outline="0" collapsedLevelsAreSubtotals="1" fieldPosition="0"/>
    </format>
    <format dxfId="1">
      <pivotArea outline="0" collapsedLevelsAreSubtotals="1" fieldPosition="0"/>
    </format>
  </formats>
  <chartFormats count="3">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location ref="A1:B18" firstHeaderRow="1" firstDataRow="1" firstDataCol="1"/>
  <pivotFields count="7">
    <pivotField showAll="0"/>
    <pivotField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pivotField axis="axisRow" showAll="0">
      <items count="13">
        <item x="7"/>
        <item x="8"/>
        <item x="9"/>
        <item x="10"/>
        <item x="11"/>
        <item x="0"/>
        <item x="1"/>
        <item x="2"/>
        <item x="3"/>
        <item x="4"/>
        <item x="5"/>
        <item x="6"/>
        <item t="default"/>
      </items>
    </pivotField>
    <pivotField numFmtId="3" showAll="0"/>
    <pivotField dataField="1" numFmtId="1" showAll="0"/>
  </pivotFields>
  <rowFields count="2">
    <field x="2"/>
    <field x="4"/>
  </rowFields>
  <rowItems count="17">
    <i>
      <x/>
    </i>
    <i r="1">
      <x v="5"/>
    </i>
    <i r="1">
      <x v="6"/>
    </i>
    <i r="1">
      <x v="7"/>
    </i>
    <i r="1">
      <x v="8"/>
    </i>
    <i r="1">
      <x v="9"/>
    </i>
    <i r="1">
      <x v="10"/>
    </i>
    <i r="1">
      <x v="11"/>
    </i>
    <i>
      <x v="1"/>
    </i>
    <i r="1">
      <x/>
    </i>
    <i r="1">
      <x v="1"/>
    </i>
    <i r="1">
      <x v="2"/>
    </i>
    <i r="1">
      <x v="3"/>
    </i>
    <i r="1">
      <x v="4"/>
    </i>
    <i r="1">
      <x v="5"/>
    </i>
    <i r="1">
      <x v="6"/>
    </i>
    <i t="grand">
      <x/>
    </i>
  </rowItems>
  <colItems count="1">
    <i/>
  </colItems>
  <dataFields count="1">
    <dataField name="Sum of TOTAL UNITS USED/MONTH" fld="6" baseField="0" baseItem="0" numFmtId="1"/>
  </dataFields>
  <formats count="1">
    <format dxfId="0">
      <pivotArea outline="0" collapsedLevelsAreSubtotals="1" fieldPosition="0"/>
    </format>
  </formats>
  <chartFormats count="6">
    <chartFormat chart="0" format="1"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 name="Column1">
      <autoFilter ref="A1">
        <filterColumn colId="0">
          <customFilters and="1">
            <customFilter operator="greaterThanOrEqual" val="44593"/>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PivotTable2"/>
    <pivotTable tabId="6" name="PivotTable1"/>
    <pivotTable tabId="8"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2" sourceName="MONTH2">
  <pivotTables>
    <pivotTable tabId="7" name="PivotTable2"/>
    <pivotTable tabId="6" name="PivotTable1"/>
    <pivotTable tabId="8" name="PivotTable1"/>
  </pivotTables>
  <data>
    <tabular pivotCacheId="1">
      <items count="12">
        <i x="7" s="1"/>
        <i x="8" s="1"/>
        <i x="9" s="1"/>
        <i x="10" s="1"/>
        <i x="11" s="1"/>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style="SlicerStyleDark6" rowHeight="241300"/>
  <slicer name="MONTH2" cache="Slicer_MONTH2" caption="MONTH2" columnCount="3" style="SlicerStyleDark6" rowHeight="241300"/>
</slicers>
</file>

<file path=xl/tables/table1.xml><?xml version="1.0" encoding="utf-8"?>
<table xmlns="http://schemas.openxmlformats.org/spreadsheetml/2006/main" id="1" name="Table1" displayName="Table1" ref="A1:G15" totalsRowShown="0" headerRowDxfId="12" dataDxfId="11" tableBorderDxfId="10">
  <autoFilter ref="A1:G15"/>
  <tableColumns count="7">
    <tableColumn id="1" name="DATE" dataDxfId="9"/>
    <tableColumn id="2" name="Column1" dataDxfId="8"/>
    <tableColumn id="3" name="YEAR" dataDxfId="7">
      <calculatedColumnFormula>YEAR(B2)</calculatedColumnFormula>
    </tableColumn>
    <tableColumn id="4" name="MONTH" dataDxfId="6">
      <calculatedColumnFormula>MONTH(B2)</calculatedColumnFormula>
    </tableColumn>
    <tableColumn id="5" name="MONTH2" dataDxfId="5">
      <calculatedColumnFormula>TEXT(DATE(2023,D2,1),"mmmm")</calculatedColumnFormula>
    </tableColumn>
    <tableColumn id="6" name="TOTAL AMOUNT PAID/MONTH" dataDxfId="4"/>
    <tableColumn id="7" name="TOTAL UNITS USED/MONTH" dataDxfId="3"/>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
  <sheetViews>
    <sheetView workbookViewId="0">
      <selection activeCell="A15" sqref="A15"/>
    </sheetView>
  </sheetViews>
  <sheetFormatPr defaultRowHeight="14.5"/>
  <cols>
    <col min="1" max="1" width="73.54296875" style="1" bestFit="1" customWidth="1"/>
    <col min="2" max="16384" width="8.7265625" style="1"/>
  </cols>
  <sheetData>
    <row r="2" spans="1:1">
      <c r="A2" s="8" t="s">
        <v>0</v>
      </c>
    </row>
    <row r="3" spans="1:1">
      <c r="A3" s="9"/>
    </row>
    <row r="4" spans="1:1">
      <c r="A4" s="10" t="s">
        <v>1</v>
      </c>
    </row>
    <row r="5" spans="1:1">
      <c r="A5" s="10" t="s">
        <v>2</v>
      </c>
    </row>
    <row r="6" spans="1:1">
      <c r="A6" s="10" t="s">
        <v>3</v>
      </c>
    </row>
    <row r="7" spans="1:1">
      <c r="A7" s="10" t="s">
        <v>4</v>
      </c>
    </row>
    <row r="8" spans="1:1">
      <c r="A8" s="10" t="s">
        <v>5</v>
      </c>
    </row>
    <row r="9" spans="1:1">
      <c r="A9" s="10" t="s">
        <v>6</v>
      </c>
    </row>
    <row r="10" spans="1:1">
      <c r="A10" s="10" t="s">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workbookViewId="0">
      <selection activeCell="C8" sqref="C8"/>
    </sheetView>
  </sheetViews>
  <sheetFormatPr defaultRowHeight="14.5"/>
  <cols>
    <col min="1" max="1" width="12" style="1" bestFit="1" customWidth="1"/>
    <col min="2" max="2" width="11" style="1" customWidth="1"/>
    <col min="3" max="3" width="11.90625" style="1" customWidth="1"/>
    <col min="4" max="4" width="9.1796875" style="1" customWidth="1"/>
    <col min="5" max="5" width="15.453125" style="1" customWidth="1"/>
    <col min="6" max="6" width="12.90625" style="1" customWidth="1"/>
    <col min="7" max="7" width="95.453125" style="1" customWidth="1"/>
    <col min="8" max="16384" width="8.7265625" style="1"/>
  </cols>
  <sheetData>
    <row r="1" spans="1:7" ht="15" thickBot="1">
      <c r="A1" s="79" t="s">
        <v>8</v>
      </c>
      <c r="B1" s="80"/>
      <c r="C1" s="80"/>
      <c r="D1" s="80"/>
      <c r="E1" s="80"/>
      <c r="F1" s="81"/>
      <c r="G1" s="11"/>
    </row>
    <row r="2" spans="1:7" ht="27" thickBot="1">
      <c r="A2" s="12" t="s">
        <v>9</v>
      </c>
      <c r="B2" s="13" t="s">
        <v>10</v>
      </c>
      <c r="C2" s="13" t="s">
        <v>11</v>
      </c>
      <c r="D2" s="13" t="s">
        <v>12</v>
      </c>
      <c r="E2" s="13" t="s">
        <v>13</v>
      </c>
      <c r="F2" s="13" t="s">
        <v>14</v>
      </c>
      <c r="G2" s="13" t="s">
        <v>15</v>
      </c>
    </row>
    <row r="3" spans="1:7" ht="15" thickBot="1">
      <c r="A3" s="82" t="s">
        <v>16</v>
      </c>
      <c r="B3" s="14" t="s">
        <v>17</v>
      </c>
      <c r="C3" s="15">
        <v>8056.55</v>
      </c>
      <c r="D3" s="16">
        <v>4.5999999999999996</v>
      </c>
      <c r="E3" s="17">
        <v>164308.84</v>
      </c>
      <c r="F3" s="18">
        <v>212.8</v>
      </c>
      <c r="G3" s="14"/>
    </row>
    <row r="4" spans="1:7" ht="15" thickBot="1">
      <c r="A4" s="83"/>
      <c r="B4" s="14" t="s">
        <v>18</v>
      </c>
      <c r="C4" s="15">
        <v>28359.32</v>
      </c>
      <c r="D4" s="16">
        <v>32.1</v>
      </c>
      <c r="E4" s="14"/>
      <c r="F4" s="14"/>
      <c r="G4" s="14"/>
    </row>
    <row r="5" spans="1:7" ht="15" thickBot="1">
      <c r="A5" s="83"/>
      <c r="B5" s="14" t="s">
        <v>19</v>
      </c>
      <c r="C5" s="15">
        <v>29295.52</v>
      </c>
      <c r="D5" s="16">
        <v>33.200000000000003</v>
      </c>
      <c r="E5" s="14"/>
      <c r="F5" s="14"/>
      <c r="G5" s="14"/>
    </row>
    <row r="6" spans="1:7" ht="15" thickBot="1">
      <c r="A6" s="83"/>
      <c r="B6" s="14" t="s">
        <v>20</v>
      </c>
      <c r="C6" s="15">
        <v>14636.46</v>
      </c>
      <c r="D6" s="16">
        <v>21.8</v>
      </c>
      <c r="E6" s="14"/>
      <c r="F6" s="14"/>
      <c r="G6" s="14"/>
    </row>
    <row r="7" spans="1:7" ht="15" thickBot="1">
      <c r="A7" s="83"/>
      <c r="B7" s="14" t="s">
        <v>21</v>
      </c>
      <c r="C7" s="15">
        <v>10039.69</v>
      </c>
      <c r="D7" s="16">
        <v>20.6</v>
      </c>
      <c r="E7" s="14"/>
      <c r="F7" s="14"/>
      <c r="G7" s="14"/>
    </row>
    <row r="8" spans="1:7" ht="15" thickBot="1">
      <c r="A8" s="83"/>
      <c r="B8" s="14" t="s">
        <v>21</v>
      </c>
      <c r="C8" s="15">
        <v>10024.799999999999</v>
      </c>
      <c r="D8" s="16">
        <v>20.6</v>
      </c>
      <c r="E8" s="14"/>
      <c r="F8" s="14"/>
      <c r="G8" s="14"/>
    </row>
    <row r="9" spans="1:7" ht="15" thickBot="1">
      <c r="A9" s="83"/>
      <c r="B9" s="14" t="s">
        <v>22</v>
      </c>
      <c r="C9" s="15">
        <v>34134.910000000003</v>
      </c>
      <c r="D9" s="16">
        <v>46.3</v>
      </c>
      <c r="E9" s="14"/>
      <c r="F9" s="14"/>
      <c r="G9" s="14"/>
    </row>
    <row r="10" spans="1:7" ht="15" thickBot="1">
      <c r="A10" s="83"/>
      <c r="B10" s="14" t="s">
        <v>23</v>
      </c>
      <c r="C10" s="15">
        <v>15065.72</v>
      </c>
      <c r="D10" s="16">
        <v>17</v>
      </c>
      <c r="E10" s="14"/>
      <c r="F10" s="14"/>
      <c r="G10" s="14"/>
    </row>
    <row r="11" spans="1:7" ht="15" thickBot="1">
      <c r="A11" s="83"/>
      <c r="B11" s="14" t="s">
        <v>24</v>
      </c>
      <c r="C11" s="19">
        <v>14695.87</v>
      </c>
      <c r="D11" s="20">
        <v>16.600000000000001</v>
      </c>
      <c r="E11" s="14"/>
      <c r="F11" s="14"/>
      <c r="G11" s="14"/>
    </row>
    <row r="12" spans="1:7" ht="15" thickBot="1">
      <c r="A12" s="84"/>
      <c r="B12" s="21"/>
      <c r="C12" s="22">
        <v>164308.84</v>
      </c>
      <c r="D12" s="23">
        <v>212.8</v>
      </c>
      <c r="E12" s="21"/>
      <c r="F12" s="21"/>
      <c r="G12" s="21"/>
    </row>
    <row r="13" spans="1:7" ht="15" thickBot="1">
      <c r="A13" s="85" t="s">
        <v>25</v>
      </c>
      <c r="B13" s="14" t="s">
        <v>26</v>
      </c>
      <c r="C13" s="24">
        <v>28400</v>
      </c>
      <c r="D13" s="16">
        <v>27.7</v>
      </c>
      <c r="E13" s="25">
        <v>187525</v>
      </c>
      <c r="F13" s="18">
        <v>239.5</v>
      </c>
      <c r="G13" s="14"/>
    </row>
    <row r="14" spans="1:7" ht="15" thickBot="1">
      <c r="A14" s="86"/>
      <c r="B14" s="14" t="s">
        <v>26</v>
      </c>
      <c r="C14" s="24">
        <v>7000</v>
      </c>
      <c r="D14" s="16">
        <v>7.9</v>
      </c>
      <c r="E14" s="14"/>
      <c r="F14" s="14"/>
      <c r="G14" s="14"/>
    </row>
    <row r="15" spans="1:7" ht="15" thickBot="1">
      <c r="A15" s="86"/>
      <c r="B15" s="14" t="s">
        <v>27</v>
      </c>
      <c r="C15" s="24">
        <v>15000</v>
      </c>
      <c r="D15" s="16">
        <v>17.100000000000001</v>
      </c>
      <c r="E15" s="14"/>
      <c r="F15" s="14"/>
      <c r="G15" s="14"/>
    </row>
    <row r="16" spans="1:7" ht="15" thickBot="1">
      <c r="A16" s="86"/>
      <c r="B16" s="14" t="s">
        <v>28</v>
      </c>
      <c r="C16" s="24">
        <v>7800</v>
      </c>
      <c r="D16" s="16">
        <v>8.8000000000000007</v>
      </c>
      <c r="E16" s="14"/>
      <c r="F16" s="14"/>
      <c r="G16" s="14"/>
    </row>
    <row r="17" spans="1:7" ht="15" thickBot="1">
      <c r="A17" s="86"/>
      <c r="B17" s="14" t="s">
        <v>28</v>
      </c>
      <c r="C17" s="24">
        <v>29250</v>
      </c>
      <c r="D17" s="16">
        <v>45.1</v>
      </c>
      <c r="E17" s="14"/>
      <c r="F17" s="14"/>
      <c r="G17" s="14"/>
    </row>
    <row r="18" spans="1:7" ht="15" thickBot="1">
      <c r="A18" s="86"/>
      <c r="B18" s="14" t="s">
        <v>29</v>
      </c>
      <c r="C18" s="24">
        <v>14625</v>
      </c>
      <c r="D18" s="16">
        <v>30.1</v>
      </c>
      <c r="E18" s="14"/>
      <c r="F18" s="14"/>
      <c r="G18" s="14"/>
    </row>
    <row r="19" spans="1:7" ht="15" thickBot="1">
      <c r="A19" s="86"/>
      <c r="B19" s="14" t="s">
        <v>30</v>
      </c>
      <c r="C19" s="24">
        <v>4400</v>
      </c>
      <c r="D19" s="16">
        <v>9.1</v>
      </c>
      <c r="E19" s="14"/>
      <c r="F19" s="14"/>
      <c r="G19" s="14"/>
    </row>
    <row r="20" spans="1:7" ht="15" thickBot="1">
      <c r="A20" s="86"/>
      <c r="B20" s="14" t="s">
        <v>31</v>
      </c>
      <c r="C20" s="24">
        <v>19500</v>
      </c>
      <c r="D20" s="16">
        <v>24</v>
      </c>
      <c r="E20" s="14"/>
      <c r="F20" s="14"/>
      <c r="G20" s="14"/>
    </row>
    <row r="21" spans="1:7" ht="15" thickBot="1">
      <c r="A21" s="86"/>
      <c r="B21" s="14" t="s">
        <v>32</v>
      </c>
      <c r="C21" s="24">
        <v>9750</v>
      </c>
      <c r="D21" s="16">
        <v>11</v>
      </c>
      <c r="E21" s="14"/>
      <c r="F21" s="14"/>
      <c r="G21" s="14"/>
    </row>
    <row r="22" spans="1:7" ht="15" thickBot="1">
      <c r="A22" s="86"/>
      <c r="B22" s="14" t="s">
        <v>33</v>
      </c>
      <c r="C22" s="24">
        <v>19500</v>
      </c>
      <c r="D22" s="16">
        <v>22.1</v>
      </c>
      <c r="E22" s="14"/>
      <c r="F22" s="14"/>
      <c r="G22" s="14"/>
    </row>
    <row r="23" spans="1:7" ht="15" thickBot="1">
      <c r="A23" s="86"/>
      <c r="B23" s="14" t="s">
        <v>34</v>
      </c>
      <c r="C23" s="24">
        <v>3900</v>
      </c>
      <c r="D23" s="16">
        <v>4.4000000000000004</v>
      </c>
      <c r="E23" s="14"/>
      <c r="F23" s="14"/>
      <c r="G23" s="14"/>
    </row>
    <row r="24" spans="1:7" ht="15" thickBot="1">
      <c r="A24" s="86"/>
      <c r="B24" s="14" t="s">
        <v>35</v>
      </c>
      <c r="C24" s="26">
        <v>28400</v>
      </c>
      <c r="D24" s="20">
        <v>32.200000000000003</v>
      </c>
      <c r="E24" s="14"/>
      <c r="F24" s="14"/>
      <c r="G24" s="14"/>
    </row>
    <row r="25" spans="1:7" ht="15" thickBot="1">
      <c r="A25" s="87"/>
      <c r="B25" s="21"/>
      <c r="C25" s="27">
        <v>187525</v>
      </c>
      <c r="D25" s="23">
        <v>239.5</v>
      </c>
      <c r="E25" s="21"/>
      <c r="F25" s="21"/>
      <c r="G25" s="21"/>
    </row>
    <row r="26" spans="1:7" ht="15" thickBot="1">
      <c r="A26" s="88" t="s">
        <v>36</v>
      </c>
      <c r="B26" s="14" t="s">
        <v>37</v>
      </c>
      <c r="C26" s="24">
        <v>9000</v>
      </c>
      <c r="D26" s="16">
        <v>5.7</v>
      </c>
      <c r="E26" s="25">
        <v>151561</v>
      </c>
      <c r="F26" s="18">
        <v>198.8</v>
      </c>
      <c r="G26" s="14"/>
    </row>
    <row r="27" spans="1:7" ht="15" thickBot="1">
      <c r="A27" s="89"/>
      <c r="B27" s="14" t="s">
        <v>38</v>
      </c>
      <c r="C27" s="24">
        <v>28400</v>
      </c>
      <c r="D27" s="16">
        <v>32.200000000000003</v>
      </c>
      <c r="E27" s="14"/>
      <c r="F27" s="14"/>
      <c r="G27" s="14"/>
    </row>
    <row r="28" spans="1:7" ht="15" thickBot="1">
      <c r="A28" s="89"/>
      <c r="B28" s="14" t="s">
        <v>39</v>
      </c>
      <c r="C28" s="24">
        <v>28850</v>
      </c>
      <c r="D28" s="16">
        <v>32.700000000000003</v>
      </c>
      <c r="E28" s="14"/>
      <c r="F28" s="14"/>
      <c r="G28" s="14"/>
    </row>
    <row r="29" spans="1:7" ht="15" thickBot="1">
      <c r="A29" s="89"/>
      <c r="B29" s="14" t="s">
        <v>40</v>
      </c>
      <c r="C29" s="24">
        <v>29250</v>
      </c>
      <c r="D29" s="16">
        <v>52.6</v>
      </c>
      <c r="E29" s="14"/>
      <c r="F29" s="14"/>
      <c r="G29" s="14"/>
    </row>
    <row r="30" spans="1:7" ht="15" thickBot="1">
      <c r="A30" s="89"/>
      <c r="B30" s="14" t="s">
        <v>41</v>
      </c>
      <c r="C30" s="24">
        <v>11700</v>
      </c>
      <c r="D30" s="16">
        <v>24.1</v>
      </c>
      <c r="E30" s="14"/>
      <c r="F30" s="14"/>
      <c r="G30" s="14"/>
    </row>
    <row r="31" spans="1:7" ht="15" thickBot="1">
      <c r="A31" s="89"/>
      <c r="B31" s="14" t="s">
        <v>42</v>
      </c>
      <c r="C31" s="24">
        <v>4875</v>
      </c>
      <c r="D31" s="16">
        <v>6.7</v>
      </c>
      <c r="E31" s="14"/>
      <c r="F31" s="14"/>
      <c r="G31" s="14"/>
    </row>
    <row r="32" spans="1:7" ht="15" thickBot="1">
      <c r="A32" s="89"/>
      <c r="B32" s="14" t="s">
        <v>43</v>
      </c>
      <c r="C32" s="24">
        <v>14137</v>
      </c>
      <c r="D32" s="16">
        <v>16</v>
      </c>
      <c r="E32" s="14"/>
      <c r="F32" s="14"/>
      <c r="G32" s="14"/>
    </row>
    <row r="33" spans="1:7" ht="15" thickBot="1">
      <c r="A33" s="89"/>
      <c r="B33" s="14" t="s">
        <v>44</v>
      </c>
      <c r="C33" s="24">
        <v>11212</v>
      </c>
      <c r="D33" s="16">
        <v>12.8</v>
      </c>
      <c r="E33" s="14"/>
      <c r="F33" s="14"/>
      <c r="G33" s="14"/>
    </row>
    <row r="34" spans="1:7" ht="15" thickBot="1">
      <c r="A34" s="89"/>
      <c r="B34" s="14" t="s">
        <v>45</v>
      </c>
      <c r="C34" s="26">
        <v>14137</v>
      </c>
      <c r="D34" s="20">
        <v>16</v>
      </c>
      <c r="E34" s="14"/>
      <c r="F34" s="14"/>
      <c r="G34" s="14"/>
    </row>
    <row r="35" spans="1:7" ht="15" thickBot="1">
      <c r="A35" s="90"/>
      <c r="B35" s="21"/>
      <c r="C35" s="27">
        <v>151561</v>
      </c>
      <c r="D35" s="23">
        <v>198.8</v>
      </c>
      <c r="E35" s="21"/>
      <c r="F35" s="21"/>
      <c r="G35" s="21"/>
    </row>
    <row r="36" spans="1:7" ht="15" thickBot="1">
      <c r="A36" s="91" t="s">
        <v>46</v>
      </c>
      <c r="B36" s="14" t="s">
        <v>47</v>
      </c>
      <c r="C36" s="24">
        <v>28400</v>
      </c>
      <c r="D36" s="16">
        <v>27.7</v>
      </c>
      <c r="E36" s="25">
        <v>162400</v>
      </c>
      <c r="F36" s="18">
        <v>211</v>
      </c>
      <c r="G36" s="14"/>
    </row>
    <row r="37" spans="1:7" ht="15" thickBot="1">
      <c r="A37" s="92"/>
      <c r="B37" s="14" t="s">
        <v>48</v>
      </c>
      <c r="C37" s="24">
        <v>10000</v>
      </c>
      <c r="D37" s="16">
        <v>11.3</v>
      </c>
      <c r="E37" s="14"/>
      <c r="F37" s="14"/>
      <c r="G37" s="14"/>
    </row>
    <row r="38" spans="1:7" ht="15" thickBot="1">
      <c r="A38" s="92"/>
      <c r="B38" s="14" t="s">
        <v>49</v>
      </c>
      <c r="C38" s="24">
        <v>29250</v>
      </c>
      <c r="D38" s="16">
        <v>33.200000000000003</v>
      </c>
      <c r="E38" s="14"/>
      <c r="F38" s="14"/>
      <c r="G38" s="14"/>
    </row>
    <row r="39" spans="1:7" ht="15" thickBot="1">
      <c r="A39" s="92"/>
      <c r="B39" s="14" t="s">
        <v>50</v>
      </c>
      <c r="C39" s="24">
        <v>10000</v>
      </c>
      <c r="D39" s="16">
        <v>14.2</v>
      </c>
      <c r="E39" s="14"/>
      <c r="F39" s="14"/>
      <c r="G39" s="14" t="s">
        <v>51</v>
      </c>
    </row>
    <row r="40" spans="1:7" ht="15" thickBot="1">
      <c r="A40" s="92"/>
      <c r="B40" s="14" t="s">
        <v>52</v>
      </c>
      <c r="C40" s="24">
        <v>5000</v>
      </c>
      <c r="D40" s="16">
        <v>10.3</v>
      </c>
      <c r="E40" s="14"/>
      <c r="F40" s="14"/>
      <c r="G40" s="14" t="s">
        <v>53</v>
      </c>
    </row>
    <row r="41" spans="1:7" ht="15" thickBot="1">
      <c r="A41" s="92"/>
      <c r="B41" s="14" t="s">
        <v>52</v>
      </c>
      <c r="C41" s="24">
        <v>33500</v>
      </c>
      <c r="D41" s="16">
        <v>61.9</v>
      </c>
      <c r="E41" s="14"/>
      <c r="F41" s="14"/>
      <c r="G41" s="14" t="s">
        <v>54</v>
      </c>
    </row>
    <row r="42" spans="1:7" ht="15" thickBot="1">
      <c r="A42" s="92"/>
      <c r="B42" s="14" t="s">
        <v>55</v>
      </c>
      <c r="C42" s="24">
        <v>18500</v>
      </c>
      <c r="D42" s="16">
        <v>21</v>
      </c>
      <c r="E42" s="14"/>
      <c r="F42" s="14"/>
      <c r="G42" s="14" t="s">
        <v>56</v>
      </c>
    </row>
    <row r="43" spans="1:7" ht="15" thickBot="1">
      <c r="A43" s="92"/>
      <c r="B43" s="14" t="s">
        <v>57</v>
      </c>
      <c r="C43" s="26">
        <v>27750</v>
      </c>
      <c r="D43" s="20">
        <v>31.4</v>
      </c>
      <c r="E43" s="14"/>
      <c r="F43" s="14"/>
      <c r="G43" s="14" t="s">
        <v>58</v>
      </c>
    </row>
    <row r="44" spans="1:7" ht="15" thickBot="1">
      <c r="A44" s="93"/>
      <c r="B44" s="21"/>
      <c r="C44" s="27">
        <v>162400</v>
      </c>
      <c r="D44" s="23">
        <v>211</v>
      </c>
      <c r="E44" s="21"/>
      <c r="F44" s="21"/>
      <c r="G44" s="21"/>
    </row>
    <row r="45" spans="1:7" ht="15" thickBot="1">
      <c r="A45" s="94" t="s">
        <v>59</v>
      </c>
      <c r="B45" s="14" t="s">
        <v>60</v>
      </c>
      <c r="C45" s="24">
        <v>7000</v>
      </c>
      <c r="D45" s="16">
        <v>3.5</v>
      </c>
      <c r="E45" s="25">
        <v>169000</v>
      </c>
      <c r="F45" s="18">
        <v>210.6</v>
      </c>
      <c r="G45" s="14" t="s">
        <v>61</v>
      </c>
    </row>
    <row r="46" spans="1:7" ht="15" thickBot="1">
      <c r="A46" s="95"/>
      <c r="B46" s="14" t="s">
        <v>62</v>
      </c>
      <c r="C46" s="24">
        <v>10000</v>
      </c>
      <c r="D46" s="16">
        <v>11.3</v>
      </c>
      <c r="E46" s="14"/>
      <c r="F46" s="14"/>
      <c r="G46" s="14" t="s">
        <v>63</v>
      </c>
    </row>
    <row r="47" spans="1:7" ht="15" thickBot="1">
      <c r="A47" s="95"/>
      <c r="B47" s="14" t="s">
        <v>64</v>
      </c>
      <c r="C47" s="24">
        <v>27000</v>
      </c>
      <c r="D47" s="16">
        <v>30.6</v>
      </c>
      <c r="E47" s="14"/>
      <c r="F47" s="14"/>
      <c r="G47" s="14" t="s">
        <v>65</v>
      </c>
    </row>
    <row r="48" spans="1:7" ht="15" thickBot="1">
      <c r="A48" s="95"/>
      <c r="B48" s="14" t="s">
        <v>66</v>
      </c>
      <c r="C48" s="24">
        <v>29000</v>
      </c>
      <c r="D48" s="16">
        <v>30.2</v>
      </c>
      <c r="E48" s="14"/>
      <c r="F48" s="14"/>
      <c r="G48" s="14" t="s">
        <v>67</v>
      </c>
    </row>
    <row r="49" spans="1:7" ht="15" thickBot="1">
      <c r="A49" s="95"/>
      <c r="B49" s="14" t="s">
        <v>68</v>
      </c>
      <c r="C49" s="24">
        <v>9000</v>
      </c>
      <c r="D49" s="16">
        <v>15.7</v>
      </c>
      <c r="E49" s="14"/>
      <c r="F49" s="14"/>
      <c r="G49" s="14"/>
    </row>
    <row r="50" spans="1:7" ht="15" thickBot="1">
      <c r="A50" s="95"/>
      <c r="B50" s="14" t="s">
        <v>69</v>
      </c>
      <c r="C50" s="24">
        <v>29000</v>
      </c>
      <c r="D50" s="16">
        <v>59.2</v>
      </c>
      <c r="E50" s="14"/>
      <c r="F50" s="14"/>
      <c r="G50" s="14" t="s">
        <v>70</v>
      </c>
    </row>
    <row r="51" spans="1:7" ht="15" thickBot="1">
      <c r="A51" s="95"/>
      <c r="B51" s="14" t="s">
        <v>71</v>
      </c>
      <c r="C51" s="24">
        <v>29000</v>
      </c>
      <c r="D51" s="16">
        <v>30.2</v>
      </c>
      <c r="E51" s="14"/>
      <c r="F51" s="14"/>
      <c r="G51" s="14" t="s">
        <v>67</v>
      </c>
    </row>
    <row r="52" spans="1:7" ht="15" thickBot="1">
      <c r="A52" s="95"/>
      <c r="B52" s="14" t="s">
        <v>72</v>
      </c>
      <c r="C52" s="16">
        <v>19500</v>
      </c>
      <c r="D52" s="16">
        <v>20.100000000000001</v>
      </c>
      <c r="E52" s="14"/>
      <c r="F52" s="14"/>
      <c r="G52" s="14" t="s">
        <v>73</v>
      </c>
    </row>
    <row r="53" spans="1:7" ht="15" thickBot="1">
      <c r="A53" s="95"/>
      <c r="B53" s="14" t="s">
        <v>74</v>
      </c>
      <c r="C53" s="20">
        <v>9500</v>
      </c>
      <c r="D53" s="20">
        <v>9.8000000000000007</v>
      </c>
      <c r="E53" s="14"/>
      <c r="F53" s="14"/>
      <c r="G53" s="14" t="s">
        <v>75</v>
      </c>
    </row>
    <row r="54" spans="1:7" ht="15" thickBot="1">
      <c r="A54" s="96"/>
      <c r="B54" s="21"/>
      <c r="C54" s="27">
        <v>169000</v>
      </c>
      <c r="D54" s="23">
        <v>210.6</v>
      </c>
      <c r="E54" s="21"/>
      <c r="F54" s="21"/>
      <c r="G54" s="21"/>
    </row>
    <row r="55" spans="1:7" ht="15" thickBot="1">
      <c r="A55" s="97" t="s">
        <v>76</v>
      </c>
      <c r="B55" s="14" t="s">
        <v>77</v>
      </c>
      <c r="C55" s="24">
        <v>28500</v>
      </c>
      <c r="D55" s="16">
        <v>25.3</v>
      </c>
      <c r="E55" s="25">
        <v>223300</v>
      </c>
      <c r="F55" s="18">
        <v>264.3</v>
      </c>
      <c r="G55" s="14" t="s">
        <v>78</v>
      </c>
    </row>
    <row r="56" spans="1:7" ht="15" thickBot="1">
      <c r="A56" s="98"/>
      <c r="B56" s="14" t="s">
        <v>79</v>
      </c>
      <c r="C56" s="24">
        <v>8000</v>
      </c>
      <c r="D56" s="16">
        <v>8.3000000000000007</v>
      </c>
      <c r="E56" s="14"/>
      <c r="F56" s="14"/>
      <c r="G56" s="14" t="s">
        <v>80</v>
      </c>
    </row>
    <row r="57" spans="1:7" ht="15" thickBot="1">
      <c r="A57" s="98"/>
      <c r="B57" s="14" t="s">
        <v>81</v>
      </c>
      <c r="C57" s="24">
        <v>29000</v>
      </c>
      <c r="D57" s="16">
        <v>30.2</v>
      </c>
      <c r="E57" s="14"/>
      <c r="F57" s="14"/>
      <c r="G57" s="14" t="s">
        <v>67</v>
      </c>
    </row>
    <row r="58" spans="1:7" ht="15" thickBot="1">
      <c r="A58" s="98"/>
      <c r="B58" s="14" t="s">
        <v>82</v>
      </c>
      <c r="C58" s="24">
        <v>29000</v>
      </c>
      <c r="D58" s="16">
        <v>43.6</v>
      </c>
      <c r="E58" s="14"/>
      <c r="F58" s="14"/>
      <c r="G58" s="14" t="s">
        <v>83</v>
      </c>
    </row>
    <row r="59" spans="1:7" ht="15" thickBot="1">
      <c r="A59" s="98"/>
      <c r="B59" s="14" t="s">
        <v>84</v>
      </c>
      <c r="C59" s="24">
        <v>9000</v>
      </c>
      <c r="D59" s="16">
        <v>19.100000000000001</v>
      </c>
      <c r="E59" s="14"/>
      <c r="F59" s="14"/>
      <c r="G59" s="14" t="s">
        <v>85</v>
      </c>
    </row>
    <row r="60" spans="1:7" ht="15" thickBot="1">
      <c r="A60" s="98"/>
      <c r="B60" s="14" t="s">
        <v>86</v>
      </c>
      <c r="C60" s="24">
        <v>19000</v>
      </c>
      <c r="D60" s="16">
        <v>31.3</v>
      </c>
      <c r="E60" s="14"/>
      <c r="F60" s="14"/>
      <c r="G60" s="14" t="s">
        <v>87</v>
      </c>
    </row>
    <row r="61" spans="1:7" ht="15" thickBot="1">
      <c r="A61" s="98"/>
      <c r="B61" s="14" t="s">
        <v>88</v>
      </c>
      <c r="C61" s="24">
        <v>9000</v>
      </c>
      <c r="D61" s="16">
        <v>10.1</v>
      </c>
      <c r="E61" s="14"/>
      <c r="F61" s="14"/>
      <c r="G61" s="14" t="s">
        <v>89</v>
      </c>
    </row>
    <row r="62" spans="1:7" ht="15" thickBot="1">
      <c r="A62" s="98"/>
      <c r="B62" s="14" t="s">
        <v>90</v>
      </c>
      <c r="C62" s="24">
        <v>8000</v>
      </c>
      <c r="D62" s="16">
        <v>9.1</v>
      </c>
      <c r="E62" s="14"/>
      <c r="F62" s="14"/>
      <c r="G62" s="14" t="s">
        <v>91</v>
      </c>
    </row>
    <row r="63" spans="1:7" ht="15" thickBot="1">
      <c r="A63" s="98"/>
      <c r="B63" s="14" t="s">
        <v>92</v>
      </c>
      <c r="C63" s="24">
        <v>6000</v>
      </c>
      <c r="D63" s="16">
        <v>7</v>
      </c>
      <c r="E63" s="14"/>
      <c r="F63" s="14"/>
      <c r="G63" s="14" t="s">
        <v>93</v>
      </c>
    </row>
    <row r="64" spans="1:7" ht="15" thickBot="1">
      <c r="A64" s="98"/>
      <c r="B64" s="14" t="s">
        <v>94</v>
      </c>
      <c r="C64" s="24">
        <v>9000</v>
      </c>
      <c r="D64" s="16">
        <v>9.3000000000000007</v>
      </c>
      <c r="E64" s="14"/>
      <c r="F64" s="14"/>
      <c r="G64" s="14" t="s">
        <v>95</v>
      </c>
    </row>
    <row r="65" spans="1:7" ht="15" thickBot="1">
      <c r="A65" s="98"/>
      <c r="B65" s="14" t="s">
        <v>96</v>
      </c>
      <c r="C65" s="24">
        <v>28800</v>
      </c>
      <c r="D65" s="16">
        <v>29.7</v>
      </c>
      <c r="E65" s="14"/>
      <c r="F65" s="14"/>
      <c r="G65" s="14" t="s">
        <v>97</v>
      </c>
    </row>
    <row r="66" spans="1:7" ht="15" thickBot="1">
      <c r="A66" s="98"/>
      <c r="B66" s="14" t="s">
        <v>98</v>
      </c>
      <c r="C66" s="26">
        <v>40000</v>
      </c>
      <c r="D66" s="20">
        <v>41.3</v>
      </c>
      <c r="E66" s="14"/>
      <c r="F66" s="14"/>
      <c r="G66" s="14" t="s">
        <v>99</v>
      </c>
    </row>
    <row r="67" spans="1:7" ht="15" thickBot="1">
      <c r="A67" s="99"/>
      <c r="B67" s="21"/>
      <c r="C67" s="27">
        <v>223300</v>
      </c>
      <c r="D67" s="23">
        <v>264.3</v>
      </c>
      <c r="E67" s="21"/>
      <c r="F67" s="21"/>
      <c r="G67" s="28"/>
    </row>
    <row r="68" spans="1:7" ht="15" thickBot="1">
      <c r="A68" s="76" t="s">
        <v>100</v>
      </c>
      <c r="B68" s="14" t="s">
        <v>101</v>
      </c>
      <c r="C68" s="24">
        <v>10000</v>
      </c>
      <c r="D68" s="16">
        <v>6.2</v>
      </c>
      <c r="E68" s="25">
        <v>169000</v>
      </c>
      <c r="F68" s="29">
        <v>205.9</v>
      </c>
      <c r="G68" s="30" t="s">
        <v>102</v>
      </c>
    </row>
    <row r="69" spans="1:7" ht="15" thickBot="1">
      <c r="A69" s="77"/>
      <c r="B69" s="14" t="s">
        <v>103</v>
      </c>
      <c r="C69" s="24">
        <v>39000</v>
      </c>
      <c r="D69" s="16">
        <v>40.299999999999997</v>
      </c>
      <c r="E69" s="14"/>
      <c r="F69" s="31"/>
      <c r="G69" s="32" t="s">
        <v>104</v>
      </c>
    </row>
    <row r="70" spans="1:7" ht="15" thickBot="1">
      <c r="A70" s="77"/>
      <c r="B70" s="14" t="s">
        <v>105</v>
      </c>
      <c r="C70" s="24">
        <v>14000</v>
      </c>
      <c r="D70" s="16">
        <v>14.6</v>
      </c>
      <c r="E70" s="14"/>
      <c r="F70" s="31"/>
      <c r="G70" s="32" t="s">
        <v>106</v>
      </c>
    </row>
    <row r="71" spans="1:7" ht="15" thickBot="1">
      <c r="A71" s="77"/>
      <c r="B71" s="14" t="s">
        <v>107</v>
      </c>
      <c r="C71" s="24">
        <v>10000</v>
      </c>
      <c r="D71" s="16">
        <v>10.3</v>
      </c>
      <c r="E71" s="14"/>
      <c r="F71" s="31"/>
      <c r="G71" s="32" t="s">
        <v>108</v>
      </c>
    </row>
    <row r="72" spans="1:7" ht="15" thickBot="1">
      <c r="A72" s="77"/>
      <c r="B72" s="14" t="s">
        <v>109</v>
      </c>
      <c r="C72" s="24">
        <v>10000</v>
      </c>
      <c r="D72" s="16">
        <v>12.1</v>
      </c>
      <c r="E72" s="14"/>
      <c r="F72" s="31"/>
      <c r="G72" s="32" t="s">
        <v>110</v>
      </c>
    </row>
    <row r="73" spans="1:7" ht="15" thickBot="1">
      <c r="A73" s="77"/>
      <c r="B73" s="14" t="s">
        <v>109</v>
      </c>
      <c r="C73" s="24">
        <v>29000</v>
      </c>
      <c r="D73" s="16">
        <v>60.2</v>
      </c>
      <c r="E73" s="14"/>
      <c r="F73" s="31"/>
      <c r="G73" s="33" t="s">
        <v>111</v>
      </c>
    </row>
    <row r="74" spans="1:7" ht="15" thickBot="1">
      <c r="A74" s="77"/>
      <c r="B74" s="14" t="s">
        <v>109</v>
      </c>
      <c r="C74" s="24">
        <v>30000</v>
      </c>
      <c r="D74" s="16">
        <v>34.1</v>
      </c>
      <c r="E74" s="14"/>
      <c r="F74" s="31"/>
      <c r="G74" s="32" t="s">
        <v>112</v>
      </c>
    </row>
    <row r="75" spans="1:7" ht="15" thickBot="1">
      <c r="A75" s="77"/>
      <c r="B75" s="14" t="s">
        <v>113</v>
      </c>
      <c r="C75" s="16">
        <v>9000</v>
      </c>
      <c r="D75" s="16">
        <v>9.5</v>
      </c>
      <c r="E75" s="14"/>
      <c r="F75" s="31"/>
      <c r="G75" s="32" t="s">
        <v>114</v>
      </c>
    </row>
    <row r="76" spans="1:7" ht="15" thickBot="1">
      <c r="A76" s="77"/>
      <c r="B76" s="14" t="s">
        <v>115</v>
      </c>
      <c r="C76" s="26">
        <v>18000</v>
      </c>
      <c r="D76" s="20">
        <v>18.600000000000001</v>
      </c>
      <c r="E76" s="14"/>
      <c r="F76" s="31"/>
      <c r="G76" s="32" t="s">
        <v>116</v>
      </c>
    </row>
    <row r="77" spans="1:7" ht="15" thickBot="1">
      <c r="A77" s="78"/>
      <c r="B77" s="21"/>
      <c r="C77" s="27">
        <v>169000</v>
      </c>
      <c r="D77" s="23">
        <v>205.9</v>
      </c>
      <c r="E77" s="21"/>
      <c r="F77" s="34"/>
      <c r="G77" s="35"/>
    </row>
  </sheetData>
  <mergeCells count="8">
    <mergeCell ref="A68:A77"/>
    <mergeCell ref="A1:F1"/>
    <mergeCell ref="A3:A12"/>
    <mergeCell ref="A13:A25"/>
    <mergeCell ref="A26:A35"/>
    <mergeCell ref="A36:A44"/>
    <mergeCell ref="A45:A54"/>
    <mergeCell ref="A55:A6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77" workbookViewId="0">
      <selection activeCell="F6" sqref="F6"/>
    </sheetView>
  </sheetViews>
  <sheetFormatPr defaultRowHeight="14.5"/>
  <cols>
    <col min="1" max="1" width="12" style="1" bestFit="1" customWidth="1"/>
    <col min="2" max="2" width="13.26953125" style="1" customWidth="1"/>
    <col min="3" max="4" width="8.7265625" style="1"/>
    <col min="5" max="5" width="13.26953125" style="1" customWidth="1"/>
    <col min="6" max="6" width="13.81640625" style="1" customWidth="1"/>
    <col min="7" max="7" width="115.54296875" style="1" customWidth="1"/>
    <col min="8" max="16384" width="8.7265625" style="1"/>
  </cols>
  <sheetData>
    <row r="1" spans="1:7" ht="15" thickBot="1">
      <c r="A1" s="79" t="s">
        <v>117</v>
      </c>
      <c r="B1" s="80"/>
      <c r="C1" s="80"/>
      <c r="D1" s="80"/>
      <c r="E1" s="80"/>
      <c r="F1" s="80"/>
      <c r="G1" s="81"/>
    </row>
    <row r="2" spans="1:7" ht="40" thickBot="1">
      <c r="A2" s="12" t="s">
        <v>9</v>
      </c>
      <c r="B2" s="13" t="s">
        <v>10</v>
      </c>
      <c r="C2" s="13" t="s">
        <v>11</v>
      </c>
      <c r="D2" s="13" t="s">
        <v>12</v>
      </c>
      <c r="E2" s="13" t="s">
        <v>13</v>
      </c>
      <c r="F2" s="13" t="s">
        <v>14</v>
      </c>
      <c r="G2" s="13" t="s">
        <v>15</v>
      </c>
    </row>
    <row r="3" spans="1:7" ht="15" thickBot="1">
      <c r="A3" s="109" t="s">
        <v>118</v>
      </c>
      <c r="B3" s="14" t="s">
        <v>119</v>
      </c>
      <c r="C3" s="24">
        <v>9000</v>
      </c>
      <c r="D3" s="16">
        <v>5</v>
      </c>
      <c r="E3" s="24">
        <v>150050</v>
      </c>
      <c r="F3" s="16">
        <v>187.9</v>
      </c>
      <c r="G3" s="36" t="s">
        <v>120</v>
      </c>
    </row>
    <row r="4" spans="1:7" ht="15" thickBot="1">
      <c r="A4" s="110"/>
      <c r="B4" s="14" t="s">
        <v>119</v>
      </c>
      <c r="C4" s="24">
        <v>28400</v>
      </c>
      <c r="D4" s="16">
        <v>29.8</v>
      </c>
      <c r="E4" s="14"/>
      <c r="F4" s="14"/>
      <c r="G4" s="36" t="s">
        <v>121</v>
      </c>
    </row>
    <row r="5" spans="1:7" ht="15" thickBot="1">
      <c r="A5" s="110"/>
      <c r="B5" s="14" t="s">
        <v>122</v>
      </c>
      <c r="C5" s="24">
        <v>9000</v>
      </c>
      <c r="D5" s="16">
        <v>9.4</v>
      </c>
      <c r="E5" s="14"/>
      <c r="F5" s="14"/>
      <c r="G5" s="36" t="s">
        <v>123</v>
      </c>
    </row>
    <row r="6" spans="1:7" ht="15" thickBot="1">
      <c r="A6" s="110"/>
      <c r="B6" s="14" t="s">
        <v>124</v>
      </c>
      <c r="C6" s="24">
        <v>38000</v>
      </c>
      <c r="D6" s="16">
        <v>44</v>
      </c>
      <c r="E6" s="14"/>
      <c r="F6" s="14"/>
      <c r="G6" s="36" t="s">
        <v>125</v>
      </c>
    </row>
    <row r="7" spans="1:7" ht="15" thickBot="1">
      <c r="A7" s="110"/>
      <c r="B7" s="14" t="s">
        <v>126</v>
      </c>
      <c r="C7" s="24">
        <v>29250</v>
      </c>
      <c r="D7" s="16">
        <v>60.2</v>
      </c>
      <c r="E7" s="14"/>
      <c r="F7" s="14"/>
      <c r="G7" s="36" t="s">
        <v>127</v>
      </c>
    </row>
    <row r="8" spans="1:7" ht="15" thickBot="1">
      <c r="A8" s="110"/>
      <c r="B8" s="14" t="s">
        <v>128</v>
      </c>
      <c r="C8" s="24">
        <v>28000</v>
      </c>
      <c r="D8" s="16">
        <v>30.7</v>
      </c>
      <c r="E8" s="14"/>
      <c r="F8" s="14"/>
      <c r="G8" s="36" t="s">
        <v>129</v>
      </c>
    </row>
    <row r="9" spans="1:7" ht="15" thickBot="1">
      <c r="A9" s="110"/>
      <c r="B9" s="14" t="s">
        <v>130</v>
      </c>
      <c r="C9" s="26">
        <v>8400</v>
      </c>
      <c r="D9" s="20">
        <v>8.8000000000000007</v>
      </c>
      <c r="E9" s="14"/>
      <c r="F9" s="14"/>
      <c r="G9" s="36" t="s">
        <v>131</v>
      </c>
    </row>
    <row r="10" spans="1:7" ht="15" thickBot="1">
      <c r="A10" s="111"/>
      <c r="B10" s="21"/>
      <c r="C10" s="27">
        <v>150050</v>
      </c>
      <c r="D10" s="23">
        <v>187.9</v>
      </c>
      <c r="E10" s="21"/>
      <c r="F10" s="21"/>
      <c r="G10" s="37"/>
    </row>
    <row r="11" spans="1:7" ht="15" thickBot="1">
      <c r="A11" s="109" t="s">
        <v>132</v>
      </c>
      <c r="B11" s="36" t="s">
        <v>133</v>
      </c>
      <c r="C11" s="38">
        <v>10000</v>
      </c>
      <c r="D11" s="39">
        <v>6.3</v>
      </c>
      <c r="E11" s="38">
        <v>176100</v>
      </c>
      <c r="F11" s="39">
        <v>215.3</v>
      </c>
      <c r="G11" s="36" t="s">
        <v>134</v>
      </c>
    </row>
    <row r="12" spans="1:7" ht="15" thickBot="1">
      <c r="A12" s="110"/>
      <c r="B12" s="36" t="s">
        <v>135</v>
      </c>
      <c r="C12" s="38">
        <v>10000</v>
      </c>
      <c r="D12" s="39">
        <v>10.5</v>
      </c>
      <c r="E12" s="36"/>
      <c r="F12" s="36"/>
      <c r="G12" s="36" t="s">
        <v>136</v>
      </c>
    </row>
    <row r="13" spans="1:7" ht="15" thickBot="1">
      <c r="A13" s="110"/>
      <c r="B13" s="36" t="s">
        <v>137</v>
      </c>
      <c r="C13" s="38">
        <v>30000</v>
      </c>
      <c r="D13" s="39">
        <v>31.5</v>
      </c>
      <c r="E13" s="36"/>
      <c r="F13" s="36"/>
      <c r="G13" s="36" t="s">
        <v>138</v>
      </c>
    </row>
    <row r="14" spans="1:7" ht="15" thickBot="1">
      <c r="A14" s="110"/>
      <c r="B14" s="36" t="s">
        <v>139</v>
      </c>
      <c r="C14" s="38">
        <v>10000</v>
      </c>
      <c r="D14" s="39">
        <v>10.4</v>
      </c>
      <c r="E14" s="36"/>
      <c r="F14" s="36"/>
      <c r="G14" s="36" t="s">
        <v>140</v>
      </c>
    </row>
    <row r="15" spans="1:7" ht="15" thickBot="1">
      <c r="A15" s="110"/>
      <c r="B15" s="36" t="s">
        <v>141</v>
      </c>
      <c r="C15" s="38">
        <v>29400</v>
      </c>
      <c r="D15" s="39">
        <v>40.1</v>
      </c>
      <c r="E15" s="36"/>
      <c r="F15" s="36"/>
      <c r="G15" s="36" t="s">
        <v>142</v>
      </c>
    </row>
    <row r="16" spans="1:7" ht="15" thickBot="1">
      <c r="A16" s="110"/>
      <c r="B16" s="36" t="s">
        <v>143</v>
      </c>
      <c r="C16" s="38">
        <v>10000</v>
      </c>
      <c r="D16" s="39">
        <v>20.5</v>
      </c>
      <c r="E16" s="36"/>
      <c r="F16" s="36"/>
      <c r="G16" s="36" t="s">
        <v>144</v>
      </c>
    </row>
    <row r="17" spans="1:7" ht="15" thickBot="1">
      <c r="A17" s="110"/>
      <c r="B17" s="36" t="s">
        <v>143</v>
      </c>
      <c r="C17" s="38">
        <v>29200</v>
      </c>
      <c r="D17" s="39">
        <v>45.7</v>
      </c>
      <c r="E17" s="36"/>
      <c r="F17" s="36"/>
      <c r="G17" s="36" t="s">
        <v>145</v>
      </c>
    </row>
    <row r="18" spans="1:7" ht="15" thickBot="1">
      <c r="A18" s="111"/>
      <c r="B18" s="36" t="s">
        <v>146</v>
      </c>
      <c r="C18" s="38">
        <v>28500</v>
      </c>
      <c r="D18" s="39">
        <v>29.9</v>
      </c>
      <c r="E18" s="36"/>
      <c r="F18" s="36"/>
      <c r="G18" s="36" t="s">
        <v>147</v>
      </c>
    </row>
    <row r="19" spans="1:7" ht="15" thickBot="1">
      <c r="A19" s="109" t="s">
        <v>148</v>
      </c>
      <c r="B19" s="36" t="s">
        <v>149</v>
      </c>
      <c r="C19" s="40">
        <v>19000</v>
      </c>
      <c r="D19" s="41">
        <v>20.399999999999999</v>
      </c>
      <c r="E19" s="36"/>
      <c r="F19" s="36"/>
      <c r="G19" s="36" t="s">
        <v>150</v>
      </c>
    </row>
    <row r="20" spans="1:7" ht="15" thickBot="1">
      <c r="A20" s="110"/>
      <c r="B20" s="37"/>
      <c r="C20" s="42">
        <v>176100</v>
      </c>
      <c r="D20" s="43">
        <v>215.3</v>
      </c>
      <c r="E20" s="37"/>
      <c r="F20" s="37"/>
      <c r="G20" s="37"/>
    </row>
    <row r="21" spans="1:7" ht="15" thickBot="1">
      <c r="A21" s="110"/>
      <c r="B21" s="36" t="s">
        <v>151</v>
      </c>
      <c r="C21" s="38">
        <v>23000</v>
      </c>
      <c r="D21" s="39">
        <v>20.9</v>
      </c>
      <c r="E21" s="38">
        <v>217500</v>
      </c>
      <c r="F21" s="39">
        <v>259.2</v>
      </c>
      <c r="G21" s="36"/>
    </row>
    <row r="22" spans="1:7" ht="15" thickBot="1">
      <c r="A22" s="110"/>
      <c r="B22" s="36" t="s">
        <v>151</v>
      </c>
      <c r="C22" s="38">
        <v>29000</v>
      </c>
      <c r="D22" s="39">
        <v>30.6</v>
      </c>
      <c r="E22" s="36"/>
      <c r="F22" s="36"/>
      <c r="G22" s="36" t="s">
        <v>152</v>
      </c>
    </row>
    <row r="23" spans="1:7" ht="15" thickBot="1">
      <c r="A23" s="110"/>
      <c r="B23" s="36" t="s">
        <v>153</v>
      </c>
      <c r="C23" s="38">
        <v>75000</v>
      </c>
      <c r="D23" s="39">
        <v>112.9</v>
      </c>
      <c r="E23" s="36"/>
      <c r="F23" s="36"/>
      <c r="G23" s="44" t="s">
        <v>154</v>
      </c>
    </row>
    <row r="24" spans="1:7" ht="15" thickBot="1">
      <c r="A24" s="110"/>
      <c r="B24" s="36" t="s">
        <v>155</v>
      </c>
      <c r="C24" s="38">
        <v>30500</v>
      </c>
      <c r="D24" s="39">
        <v>32</v>
      </c>
      <c r="E24" s="36"/>
      <c r="F24" s="36"/>
      <c r="G24" s="36" t="s">
        <v>156</v>
      </c>
    </row>
    <row r="25" spans="1:7" ht="15" thickBot="1">
      <c r="A25" s="110"/>
      <c r="B25" s="36" t="s">
        <v>157</v>
      </c>
      <c r="C25" s="40">
        <v>60000</v>
      </c>
      <c r="D25" s="41">
        <v>62.8</v>
      </c>
      <c r="E25" s="36"/>
      <c r="F25" s="36"/>
      <c r="G25" s="36" t="s">
        <v>158</v>
      </c>
    </row>
    <row r="26" spans="1:7" ht="15" thickBot="1">
      <c r="A26" s="111"/>
      <c r="B26" s="37"/>
      <c r="C26" s="42">
        <v>217500</v>
      </c>
      <c r="D26" s="43">
        <v>259.2</v>
      </c>
      <c r="E26" s="37"/>
      <c r="F26" s="37"/>
      <c r="G26" s="37"/>
    </row>
    <row r="27" spans="1:7" ht="15" thickBot="1">
      <c r="A27" s="106" t="s">
        <v>159</v>
      </c>
      <c r="B27" s="36" t="s">
        <v>160</v>
      </c>
      <c r="C27" s="38">
        <v>10000</v>
      </c>
      <c r="D27" s="39">
        <v>6.4</v>
      </c>
      <c r="E27" s="38">
        <v>174000</v>
      </c>
      <c r="F27" s="39">
        <v>212.8</v>
      </c>
      <c r="G27" s="36" t="s">
        <v>161</v>
      </c>
    </row>
    <row r="28" spans="1:7" ht="15" thickBot="1">
      <c r="A28" s="107"/>
      <c r="B28" s="36" t="s">
        <v>160</v>
      </c>
      <c r="C28" s="38">
        <v>30000</v>
      </c>
      <c r="D28" s="39">
        <v>31.4</v>
      </c>
      <c r="E28" s="36"/>
      <c r="F28" s="36"/>
      <c r="G28" s="36" t="s">
        <v>162</v>
      </c>
    </row>
    <row r="29" spans="1:7" ht="15" thickBot="1">
      <c r="A29" s="107"/>
      <c r="B29" s="36" t="s">
        <v>163</v>
      </c>
      <c r="C29" s="38">
        <v>40000</v>
      </c>
      <c r="D29" s="39">
        <v>41.9</v>
      </c>
      <c r="E29" s="36"/>
      <c r="F29" s="36"/>
      <c r="G29" s="36" t="s">
        <v>164</v>
      </c>
    </row>
    <row r="30" spans="1:7" ht="15" thickBot="1">
      <c r="A30" s="107"/>
      <c r="B30" s="36" t="s">
        <v>165</v>
      </c>
      <c r="C30" s="38">
        <v>40000</v>
      </c>
      <c r="D30" s="39">
        <v>76.3</v>
      </c>
      <c r="E30" s="36"/>
      <c r="F30" s="36"/>
      <c r="G30" s="44" t="s">
        <v>166</v>
      </c>
    </row>
    <row r="31" spans="1:7" ht="15" thickBot="1">
      <c r="A31" s="107"/>
      <c r="B31" s="36" t="s">
        <v>167</v>
      </c>
      <c r="C31" s="38">
        <v>7000</v>
      </c>
      <c r="D31" s="39">
        <v>7.4</v>
      </c>
      <c r="E31" s="36"/>
      <c r="F31" s="36"/>
      <c r="G31" s="36" t="s">
        <v>168</v>
      </c>
    </row>
    <row r="32" spans="1:7" ht="15" thickBot="1">
      <c r="A32" s="107"/>
      <c r="B32" s="36" t="s">
        <v>169</v>
      </c>
      <c r="C32" s="38">
        <v>15000</v>
      </c>
      <c r="D32" s="39">
        <v>15.8</v>
      </c>
      <c r="E32" s="36"/>
      <c r="F32" s="36"/>
      <c r="G32" s="36" t="s">
        <v>170</v>
      </c>
    </row>
    <row r="33" spans="1:7" ht="15" thickBot="1">
      <c r="A33" s="107"/>
      <c r="B33" s="36" t="s">
        <v>171</v>
      </c>
      <c r="C33" s="38">
        <v>6000</v>
      </c>
      <c r="D33" s="39">
        <v>6.3</v>
      </c>
      <c r="E33" s="36"/>
      <c r="F33" s="36"/>
      <c r="G33" s="36" t="s">
        <v>172</v>
      </c>
    </row>
    <row r="34" spans="1:7" ht="15" thickBot="1">
      <c r="A34" s="107"/>
      <c r="B34" s="36" t="s">
        <v>173</v>
      </c>
      <c r="C34" s="38">
        <v>10000</v>
      </c>
      <c r="D34" s="39">
        <v>10.5</v>
      </c>
      <c r="E34" s="36"/>
      <c r="F34" s="36"/>
      <c r="G34" s="36" t="s">
        <v>174</v>
      </c>
    </row>
    <row r="35" spans="1:7" ht="15" thickBot="1">
      <c r="A35" s="107"/>
      <c r="B35" s="36" t="s">
        <v>175</v>
      </c>
      <c r="C35" s="38">
        <v>7000</v>
      </c>
      <c r="D35" s="39">
        <v>7.3</v>
      </c>
      <c r="E35" s="36"/>
      <c r="F35" s="36"/>
      <c r="G35" s="36" t="s">
        <v>176</v>
      </c>
    </row>
    <row r="36" spans="1:7" ht="15" thickBot="1">
      <c r="A36" s="107"/>
      <c r="B36" s="36" t="s">
        <v>175</v>
      </c>
      <c r="C36" s="40">
        <v>9000</v>
      </c>
      <c r="D36" s="41">
        <v>9.5</v>
      </c>
      <c r="E36" s="36"/>
      <c r="F36" s="36"/>
      <c r="G36" s="36" t="s">
        <v>177</v>
      </c>
    </row>
    <row r="37" spans="1:7" ht="15" thickBot="1">
      <c r="A37" s="108"/>
      <c r="B37" s="37"/>
      <c r="C37" s="42">
        <v>174000</v>
      </c>
      <c r="D37" s="43">
        <v>212.8</v>
      </c>
      <c r="E37" s="37"/>
      <c r="F37" s="37"/>
      <c r="G37" s="37"/>
    </row>
    <row r="38" spans="1:7" ht="15" thickBot="1">
      <c r="A38" s="112" t="s">
        <v>178</v>
      </c>
      <c r="B38" s="36" t="s">
        <v>179</v>
      </c>
      <c r="C38" s="38">
        <v>10000</v>
      </c>
      <c r="D38" s="39">
        <v>6.4</v>
      </c>
      <c r="E38" s="38">
        <v>244750</v>
      </c>
      <c r="F38" s="39">
        <v>184.5</v>
      </c>
      <c r="G38" s="36" t="s">
        <v>180</v>
      </c>
    </row>
    <row r="39" spans="1:7" ht="15" thickBot="1">
      <c r="A39" s="113"/>
      <c r="B39" s="36" t="s">
        <v>179</v>
      </c>
      <c r="C39" s="38">
        <v>10000</v>
      </c>
      <c r="D39" s="39">
        <v>10.5</v>
      </c>
      <c r="E39" s="36"/>
      <c r="F39" s="36"/>
      <c r="G39" s="36" t="s">
        <v>181</v>
      </c>
    </row>
    <row r="40" spans="1:7" ht="15" thickBot="1">
      <c r="A40" s="113"/>
      <c r="B40" s="36" t="s">
        <v>182</v>
      </c>
      <c r="C40" s="38">
        <v>10000</v>
      </c>
      <c r="D40" s="39">
        <v>10.5</v>
      </c>
      <c r="E40" s="36"/>
      <c r="F40" s="36"/>
      <c r="G40" s="36" t="s">
        <v>181</v>
      </c>
    </row>
    <row r="41" spans="1:7" ht="15" thickBot="1">
      <c r="A41" s="113"/>
      <c r="B41" s="36" t="s">
        <v>183</v>
      </c>
      <c r="C41" s="38">
        <v>30000</v>
      </c>
      <c r="D41" s="39">
        <v>31.6</v>
      </c>
      <c r="E41" s="36"/>
      <c r="F41" s="36"/>
      <c r="G41" s="36" t="s">
        <v>184</v>
      </c>
    </row>
    <row r="42" spans="1:7" ht="15" thickBot="1">
      <c r="A42" s="113"/>
      <c r="B42" s="36" t="s">
        <v>185</v>
      </c>
      <c r="C42" s="38">
        <v>29250</v>
      </c>
      <c r="D42" s="39">
        <v>50.2</v>
      </c>
      <c r="E42" s="36"/>
      <c r="F42" s="36"/>
      <c r="G42" s="36" t="s">
        <v>186</v>
      </c>
    </row>
    <row r="43" spans="1:7" ht="15" thickBot="1">
      <c r="A43" s="113"/>
      <c r="B43" s="36" t="s">
        <v>187</v>
      </c>
      <c r="C43" s="38">
        <v>30000</v>
      </c>
      <c r="D43" s="39">
        <v>46.4</v>
      </c>
      <c r="E43" s="36"/>
      <c r="F43" s="36"/>
      <c r="G43" s="36" t="s">
        <v>188</v>
      </c>
    </row>
    <row r="44" spans="1:7" ht="15" thickBot="1">
      <c r="A44" s="113"/>
      <c r="B44" s="36" t="s">
        <v>189</v>
      </c>
      <c r="C44" s="38">
        <v>27500</v>
      </c>
      <c r="D44" s="39">
        <v>28.9</v>
      </c>
      <c r="E44" s="36"/>
      <c r="F44" s="36"/>
      <c r="G44" s="36" t="s">
        <v>190</v>
      </c>
    </row>
    <row r="45" spans="1:7" ht="15" thickBot="1">
      <c r="A45" s="113"/>
      <c r="B45" s="36" t="s">
        <v>191</v>
      </c>
      <c r="C45" s="38">
        <v>18000</v>
      </c>
      <c r="D45" s="39">
        <v>19</v>
      </c>
      <c r="E45" s="36"/>
      <c r="F45" s="36"/>
      <c r="G45" s="36" t="s">
        <v>192</v>
      </c>
    </row>
    <row r="46" spans="1:7" ht="15" thickBot="1">
      <c r="A46" s="113"/>
      <c r="B46" s="36" t="s">
        <v>193</v>
      </c>
      <c r="C46" s="40">
        <v>80000</v>
      </c>
      <c r="D46" s="41">
        <v>84.2</v>
      </c>
      <c r="E46" s="36"/>
      <c r="F46" s="36"/>
      <c r="G46" s="36" t="s">
        <v>194</v>
      </c>
    </row>
    <row r="47" spans="1:7" ht="15" thickBot="1">
      <c r="A47" s="114"/>
      <c r="B47" s="37"/>
      <c r="C47" s="42">
        <v>244750</v>
      </c>
      <c r="D47" s="43">
        <v>184.5</v>
      </c>
      <c r="E47" s="37"/>
      <c r="F47" s="37"/>
      <c r="G47" s="37"/>
    </row>
    <row r="48" spans="1:7" ht="15" thickBot="1">
      <c r="A48" s="106" t="s">
        <v>16</v>
      </c>
      <c r="B48" s="36" t="s">
        <v>195</v>
      </c>
      <c r="C48" s="38">
        <v>31000</v>
      </c>
      <c r="D48" s="39">
        <v>28.5</v>
      </c>
      <c r="E48" s="38">
        <v>168250</v>
      </c>
      <c r="F48" s="39">
        <v>207.1</v>
      </c>
      <c r="G48" s="36" t="s">
        <v>196</v>
      </c>
    </row>
    <row r="49" spans="1:7" ht="15" thickBot="1">
      <c r="A49" s="107"/>
      <c r="B49" s="36" t="s">
        <v>197</v>
      </c>
      <c r="C49" s="38">
        <v>40000</v>
      </c>
      <c r="D49" s="39">
        <v>42.1</v>
      </c>
      <c r="E49" s="36"/>
      <c r="F49" s="36"/>
      <c r="G49" s="36"/>
    </row>
    <row r="50" spans="1:7" ht="15" thickBot="1">
      <c r="A50" s="107"/>
      <c r="B50" s="36" t="s">
        <v>197</v>
      </c>
      <c r="C50" s="38">
        <v>29250</v>
      </c>
      <c r="D50" s="39">
        <v>51.2</v>
      </c>
      <c r="E50" s="36"/>
      <c r="F50" s="36"/>
      <c r="G50" s="36" t="s">
        <v>198</v>
      </c>
    </row>
    <row r="51" spans="1:7" ht="15" thickBot="1">
      <c r="A51" s="107"/>
      <c r="B51" s="36" t="s">
        <v>199</v>
      </c>
      <c r="C51" s="38">
        <v>32000</v>
      </c>
      <c r="D51" s="39">
        <v>47.4</v>
      </c>
      <c r="E51" s="36"/>
      <c r="F51" s="36"/>
      <c r="G51" s="36" t="s">
        <v>200</v>
      </c>
    </row>
    <row r="52" spans="1:7" ht="15" thickBot="1">
      <c r="A52" s="107"/>
      <c r="B52" s="36" t="s">
        <v>201</v>
      </c>
      <c r="C52" s="38">
        <v>11000</v>
      </c>
      <c r="D52" s="39">
        <v>11.6</v>
      </c>
      <c r="E52" s="36"/>
      <c r="F52" s="36"/>
      <c r="G52" s="36"/>
    </row>
    <row r="53" spans="1:7" ht="15" thickBot="1">
      <c r="A53" s="107"/>
      <c r="B53" s="36" t="s">
        <v>202</v>
      </c>
      <c r="C53" s="38">
        <v>13000</v>
      </c>
      <c r="D53" s="39">
        <v>13.7</v>
      </c>
      <c r="E53" s="36"/>
      <c r="F53" s="36"/>
      <c r="G53" s="36"/>
    </row>
    <row r="54" spans="1:7" ht="15" thickBot="1">
      <c r="A54" s="107"/>
      <c r="B54" s="36" t="s">
        <v>203</v>
      </c>
      <c r="C54" s="40">
        <v>12000</v>
      </c>
      <c r="D54" s="41">
        <v>12.6</v>
      </c>
      <c r="E54" s="36"/>
      <c r="F54" s="36"/>
      <c r="G54" s="36"/>
    </row>
    <row r="55" spans="1:7" ht="15" thickBot="1">
      <c r="A55" s="108"/>
      <c r="B55" s="37"/>
      <c r="C55" s="42">
        <v>168250</v>
      </c>
      <c r="D55" s="43">
        <v>207.1</v>
      </c>
      <c r="E55" s="37"/>
      <c r="F55" s="37"/>
      <c r="G55" s="37"/>
    </row>
    <row r="56" spans="1:7" ht="15" thickBot="1">
      <c r="A56" s="100" t="s">
        <v>25</v>
      </c>
      <c r="B56" s="36" t="s">
        <v>204</v>
      </c>
      <c r="C56" s="38">
        <v>5000</v>
      </c>
      <c r="D56" s="39">
        <v>1.1000000000000001</v>
      </c>
      <c r="E56" s="38">
        <v>223000</v>
      </c>
      <c r="F56" s="39">
        <v>203.7</v>
      </c>
      <c r="G56" s="36"/>
    </row>
    <row r="57" spans="1:7" ht="15" thickBot="1">
      <c r="A57" s="101"/>
      <c r="B57" s="36" t="s">
        <v>204</v>
      </c>
      <c r="C57" s="38">
        <v>11000</v>
      </c>
      <c r="D57" s="39">
        <v>11.6</v>
      </c>
      <c r="E57" s="36"/>
      <c r="F57" s="36"/>
      <c r="G57" s="36" t="s">
        <v>205</v>
      </c>
    </row>
    <row r="58" spans="1:7" ht="15" thickBot="1">
      <c r="A58" s="101"/>
      <c r="B58" s="36" t="s">
        <v>206</v>
      </c>
      <c r="C58" s="38">
        <v>21000</v>
      </c>
      <c r="D58" s="39">
        <v>22.1</v>
      </c>
      <c r="E58" s="36"/>
      <c r="F58" s="36"/>
      <c r="G58" s="36" t="s">
        <v>207</v>
      </c>
    </row>
    <row r="59" spans="1:7" ht="15" thickBot="1">
      <c r="A59" s="101"/>
      <c r="B59" s="36" t="s">
        <v>208</v>
      </c>
      <c r="C59" s="38">
        <v>21000</v>
      </c>
      <c r="D59" s="39">
        <v>22.1</v>
      </c>
      <c r="E59" s="36"/>
      <c r="F59" s="36"/>
      <c r="G59" s="36" t="s">
        <v>207</v>
      </c>
    </row>
    <row r="60" spans="1:7" ht="15" thickBot="1">
      <c r="A60" s="101"/>
      <c r="B60" s="36" t="s">
        <v>209</v>
      </c>
      <c r="C60" s="38">
        <v>10000</v>
      </c>
      <c r="D60" s="39">
        <v>10.5</v>
      </c>
      <c r="E60" s="36"/>
      <c r="F60" s="36"/>
      <c r="G60" s="36"/>
    </row>
    <row r="61" spans="1:7" ht="15" thickBot="1">
      <c r="A61" s="101"/>
      <c r="B61" s="36" t="s">
        <v>210</v>
      </c>
      <c r="C61" s="38">
        <v>10000</v>
      </c>
      <c r="D61" s="39">
        <v>10.6</v>
      </c>
      <c r="E61" s="36"/>
      <c r="F61" s="36"/>
      <c r="G61" s="36"/>
    </row>
    <row r="62" spans="1:7" ht="15" thickBot="1">
      <c r="A62" s="101"/>
      <c r="B62" s="36" t="s">
        <v>211</v>
      </c>
      <c r="C62" s="38">
        <v>31000</v>
      </c>
      <c r="D62" s="39">
        <v>61.8</v>
      </c>
      <c r="E62" s="36"/>
      <c r="F62" s="36"/>
      <c r="G62" s="36" t="s">
        <v>212</v>
      </c>
    </row>
    <row r="63" spans="1:7" ht="15" thickBot="1">
      <c r="A63" s="101"/>
      <c r="B63" s="36" t="s">
        <v>213</v>
      </c>
      <c r="C63" s="38">
        <v>10000</v>
      </c>
      <c r="D63" s="39">
        <v>15.5</v>
      </c>
      <c r="E63" s="36"/>
      <c r="F63" s="36"/>
      <c r="G63" s="36" t="s">
        <v>214</v>
      </c>
    </row>
    <row r="64" spans="1:7" ht="15" thickBot="1">
      <c r="A64" s="101"/>
      <c r="B64" s="36" t="s">
        <v>215</v>
      </c>
      <c r="C64" s="38">
        <v>16000</v>
      </c>
      <c r="D64" s="39">
        <v>16.8</v>
      </c>
      <c r="E64" s="36"/>
      <c r="F64" s="36"/>
      <c r="G64" s="36" t="s">
        <v>216</v>
      </c>
    </row>
    <row r="65" spans="1:7" ht="15" thickBot="1">
      <c r="A65" s="101"/>
      <c r="B65" s="36" t="s">
        <v>217</v>
      </c>
      <c r="C65" s="38">
        <v>10000</v>
      </c>
      <c r="D65" s="39">
        <v>10.6</v>
      </c>
      <c r="E65" s="36"/>
      <c r="F65" s="36"/>
      <c r="G65" s="36" t="s">
        <v>218</v>
      </c>
    </row>
    <row r="66" spans="1:7" ht="15" thickBot="1">
      <c r="A66" s="101"/>
      <c r="B66" s="36" t="s">
        <v>219</v>
      </c>
      <c r="C66" s="38">
        <v>5000</v>
      </c>
      <c r="D66" s="39">
        <v>5.2</v>
      </c>
      <c r="E66" s="36"/>
      <c r="F66" s="36"/>
      <c r="G66" s="36" t="s">
        <v>220</v>
      </c>
    </row>
    <row r="67" spans="1:7" ht="15" thickBot="1">
      <c r="A67" s="101"/>
      <c r="B67" s="36" t="s">
        <v>221</v>
      </c>
      <c r="C67" s="38">
        <v>15000</v>
      </c>
      <c r="D67" s="39">
        <v>15.8</v>
      </c>
      <c r="E67" s="36"/>
      <c r="F67" s="36"/>
      <c r="G67" s="36" t="s">
        <v>222</v>
      </c>
    </row>
    <row r="68" spans="1:7" ht="15" thickBot="1">
      <c r="A68" s="101"/>
      <c r="B68" s="36" t="s">
        <v>223</v>
      </c>
      <c r="C68" s="38">
        <v>10000</v>
      </c>
      <c r="D68" s="36"/>
      <c r="E68" s="36"/>
      <c r="F68" s="36"/>
      <c r="G68" s="36"/>
    </row>
    <row r="69" spans="1:7" ht="15" thickBot="1">
      <c r="A69" s="101"/>
      <c r="B69" s="36" t="s">
        <v>223</v>
      </c>
      <c r="C69" s="38">
        <v>7000</v>
      </c>
      <c r="D69" s="39">
        <v>7.4</v>
      </c>
      <c r="E69" s="36"/>
      <c r="F69" s="36"/>
      <c r="G69" s="36" t="s">
        <v>224</v>
      </c>
    </row>
    <row r="70" spans="1:7" ht="15" thickBot="1">
      <c r="A70" s="101"/>
      <c r="B70" s="36" t="s">
        <v>225</v>
      </c>
      <c r="C70" s="38">
        <v>10000</v>
      </c>
      <c r="D70" s="39">
        <v>10.5</v>
      </c>
      <c r="E70" s="36"/>
      <c r="F70" s="36"/>
      <c r="G70" s="36" t="s">
        <v>226</v>
      </c>
    </row>
    <row r="71" spans="1:7" ht="15" thickBot="1">
      <c r="A71" s="101"/>
      <c r="B71" s="36" t="s">
        <v>227</v>
      </c>
      <c r="C71" s="40">
        <v>31000</v>
      </c>
      <c r="D71" s="41">
        <v>32.700000000000003</v>
      </c>
      <c r="E71" s="36"/>
      <c r="F71" s="36"/>
      <c r="G71" s="36" t="s">
        <v>228</v>
      </c>
    </row>
    <row r="72" spans="1:7" ht="15" thickBot="1">
      <c r="A72" s="102"/>
      <c r="B72" s="37"/>
      <c r="C72" s="42">
        <v>223000</v>
      </c>
      <c r="D72" s="43">
        <v>203.7</v>
      </c>
      <c r="E72" s="37"/>
      <c r="F72" s="37"/>
      <c r="G72" s="37"/>
    </row>
    <row r="73" spans="1:7" ht="15" thickBot="1">
      <c r="A73" s="103" t="s">
        <v>36</v>
      </c>
      <c r="B73" s="45" t="s">
        <v>229</v>
      </c>
      <c r="C73" s="46">
        <v>31000</v>
      </c>
      <c r="D73" s="46">
        <v>28.4</v>
      </c>
      <c r="E73" s="47">
        <v>200581</v>
      </c>
      <c r="F73" s="46">
        <v>241</v>
      </c>
      <c r="G73" s="45"/>
    </row>
    <row r="74" spans="1:7" ht="15" thickBot="1">
      <c r="A74" s="104"/>
      <c r="B74" s="45" t="s">
        <v>229</v>
      </c>
      <c r="C74" s="47">
        <v>58581</v>
      </c>
      <c r="D74" s="46">
        <v>71.2</v>
      </c>
      <c r="E74" s="45"/>
      <c r="F74" s="45"/>
      <c r="G74" s="45" t="s">
        <v>230</v>
      </c>
    </row>
    <row r="75" spans="1:7" ht="15" thickBot="1">
      <c r="A75" s="104"/>
      <c r="B75" s="45" t="s">
        <v>231</v>
      </c>
      <c r="C75" s="47">
        <v>61000</v>
      </c>
      <c r="D75" s="46">
        <v>88.8</v>
      </c>
      <c r="E75" s="45"/>
      <c r="F75" s="45"/>
      <c r="G75" s="45" t="s">
        <v>232</v>
      </c>
    </row>
    <row r="76" spans="1:7" ht="15" thickBot="1">
      <c r="A76" s="104"/>
      <c r="B76" s="45" t="s">
        <v>233</v>
      </c>
      <c r="C76" s="48">
        <v>50000</v>
      </c>
      <c r="D76" s="49">
        <v>52.6</v>
      </c>
      <c r="E76" s="45"/>
      <c r="F76" s="45"/>
      <c r="G76" s="45" t="s">
        <v>234</v>
      </c>
    </row>
    <row r="77" spans="1:7" ht="15" thickBot="1">
      <c r="A77" s="105"/>
      <c r="B77" s="50"/>
      <c r="C77" s="51">
        <v>200581</v>
      </c>
      <c r="D77" s="51">
        <v>241</v>
      </c>
      <c r="E77" s="50"/>
      <c r="F77" s="50"/>
      <c r="G77" s="50"/>
    </row>
    <row r="78" spans="1:7" ht="15" thickBot="1">
      <c r="A78" s="106" t="s">
        <v>46</v>
      </c>
      <c r="B78" s="36" t="s">
        <v>235</v>
      </c>
      <c r="C78" s="38">
        <v>8000</v>
      </c>
      <c r="D78" s="39">
        <v>4.2</v>
      </c>
      <c r="E78" s="38">
        <v>217000</v>
      </c>
      <c r="F78" s="39">
        <v>258.7</v>
      </c>
      <c r="G78" s="36"/>
    </row>
    <row r="79" spans="1:7" ht="15" thickBot="1">
      <c r="A79" s="107"/>
      <c r="B79" s="36" t="s">
        <v>236</v>
      </c>
      <c r="C79" s="38">
        <v>10000</v>
      </c>
      <c r="D79" s="39">
        <v>10.6</v>
      </c>
      <c r="E79" s="36"/>
      <c r="F79" s="36"/>
      <c r="G79" s="36"/>
    </row>
    <row r="80" spans="1:7" ht="15" thickBot="1">
      <c r="A80" s="107"/>
      <c r="B80" s="36" t="s">
        <v>237</v>
      </c>
      <c r="C80" s="38">
        <v>30000</v>
      </c>
      <c r="D80" s="39">
        <v>31.5</v>
      </c>
      <c r="E80" s="36"/>
      <c r="F80" s="36"/>
      <c r="G80" s="36"/>
    </row>
    <row r="81" spans="1:7" ht="15" thickBot="1">
      <c r="A81" s="107"/>
      <c r="B81" s="36" t="s">
        <v>238</v>
      </c>
      <c r="C81" s="38">
        <v>29000</v>
      </c>
      <c r="D81" s="39">
        <v>30.8</v>
      </c>
      <c r="E81" s="36"/>
      <c r="F81" s="36"/>
      <c r="G81" s="36" t="s">
        <v>239</v>
      </c>
    </row>
    <row r="82" spans="1:7" ht="15" thickBot="1">
      <c r="A82" s="107"/>
      <c r="B82" s="36" t="s">
        <v>240</v>
      </c>
      <c r="C82" s="38">
        <v>10000</v>
      </c>
      <c r="D82" s="39">
        <v>17.899999999999999</v>
      </c>
      <c r="E82" s="36"/>
      <c r="F82" s="36"/>
      <c r="G82" s="36" t="s">
        <v>241</v>
      </c>
    </row>
    <row r="83" spans="1:7" ht="15" thickBot="1">
      <c r="A83" s="107"/>
      <c r="B83" s="36" t="s">
        <v>242</v>
      </c>
      <c r="C83" s="38">
        <v>10000</v>
      </c>
      <c r="D83" s="39">
        <v>20.6</v>
      </c>
      <c r="E83" s="36"/>
      <c r="F83" s="36"/>
      <c r="G83" s="36" t="s">
        <v>243</v>
      </c>
    </row>
    <row r="84" spans="1:7" ht="15" thickBot="1">
      <c r="A84" s="107"/>
      <c r="B84" s="36" t="s">
        <v>244</v>
      </c>
      <c r="C84" s="38">
        <v>9000</v>
      </c>
      <c r="D84" s="39">
        <v>18.5</v>
      </c>
      <c r="E84" s="36"/>
      <c r="F84" s="36"/>
      <c r="G84" s="36" t="s">
        <v>245</v>
      </c>
    </row>
    <row r="85" spans="1:7" ht="15" thickBot="1">
      <c r="A85" s="107"/>
      <c r="B85" s="36" t="s">
        <v>246</v>
      </c>
      <c r="C85" s="39">
        <v>40000</v>
      </c>
      <c r="D85" s="39">
        <v>49.8</v>
      </c>
      <c r="E85" s="36"/>
      <c r="F85" s="36"/>
      <c r="G85" s="36" t="s">
        <v>247</v>
      </c>
    </row>
    <row r="86" spans="1:7" ht="15" thickBot="1">
      <c r="A86" s="107"/>
      <c r="B86" s="36" t="s">
        <v>248</v>
      </c>
      <c r="C86" s="38">
        <v>21000</v>
      </c>
      <c r="D86" s="39">
        <v>22.1</v>
      </c>
      <c r="E86" s="36"/>
      <c r="F86" s="36"/>
      <c r="G86" s="36"/>
    </row>
    <row r="87" spans="1:7" ht="15" thickBot="1">
      <c r="A87" s="107"/>
      <c r="B87" s="36" t="s">
        <v>249</v>
      </c>
      <c r="C87" s="40">
        <v>50000</v>
      </c>
      <c r="D87" s="41">
        <v>52.7</v>
      </c>
      <c r="E87" s="36"/>
      <c r="F87" s="36"/>
      <c r="G87" s="36"/>
    </row>
    <row r="88" spans="1:7" ht="15" thickBot="1">
      <c r="A88" s="108"/>
      <c r="B88" s="37"/>
      <c r="C88" s="42">
        <v>217000</v>
      </c>
      <c r="D88" s="43">
        <v>258.7</v>
      </c>
      <c r="E88" s="37"/>
      <c r="F88" s="37"/>
      <c r="G88" s="37"/>
    </row>
  </sheetData>
  <mergeCells count="10">
    <mergeCell ref="A56:A72"/>
    <mergeCell ref="A73:A77"/>
    <mergeCell ref="A78:A88"/>
    <mergeCell ref="A1:G1"/>
    <mergeCell ref="A3:A10"/>
    <mergeCell ref="A11:A18"/>
    <mergeCell ref="A19:A26"/>
    <mergeCell ref="A27:A37"/>
    <mergeCell ref="A38:A47"/>
    <mergeCell ref="A48:A5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2" sqref="D12"/>
    </sheetView>
  </sheetViews>
  <sheetFormatPr defaultRowHeight="14.5"/>
  <cols>
    <col min="1" max="1" width="33.1796875" customWidth="1"/>
    <col min="2" max="2" width="31.7265625" customWidth="1"/>
    <col min="3" max="3" width="33.90625" customWidth="1"/>
    <col min="4" max="4" width="37.453125" bestFit="1" customWidth="1"/>
  </cols>
  <sheetData>
    <row r="1" spans="1:4">
      <c r="A1" t="s">
        <v>269</v>
      </c>
      <c r="B1" t="s">
        <v>283</v>
      </c>
      <c r="C1" t="s">
        <v>284</v>
      </c>
      <c r="D1" t="s">
        <v>285</v>
      </c>
    </row>
    <row r="2" spans="1:4">
      <c r="A2" s="75">
        <v>2580744.84</v>
      </c>
      <c r="B2" s="75">
        <v>3013.4</v>
      </c>
      <c r="C2" s="71">
        <v>215.24285714285716</v>
      </c>
      <c r="D2" s="75">
        <v>184338.91714285713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18" sqref="B18"/>
    </sheetView>
  </sheetViews>
  <sheetFormatPr defaultRowHeight="14.5"/>
  <cols>
    <col min="1" max="2" width="17.90625" style="1" customWidth="1"/>
    <col min="3" max="5" width="11.1796875" style="1" customWidth="1"/>
    <col min="6" max="6" width="27.54296875" style="1" customWidth="1"/>
    <col min="7" max="7" width="25.54296875" style="1" customWidth="1"/>
    <col min="8" max="16384" width="8.7265625" style="1"/>
  </cols>
  <sheetData>
    <row r="1" spans="1:7">
      <c r="A1" s="57" t="s">
        <v>10</v>
      </c>
      <c r="B1" s="58" t="s">
        <v>265</v>
      </c>
      <c r="C1" s="59" t="s">
        <v>250</v>
      </c>
      <c r="D1" s="59" t="s">
        <v>9</v>
      </c>
      <c r="E1" s="59" t="s">
        <v>266</v>
      </c>
      <c r="F1" s="59" t="s">
        <v>13</v>
      </c>
      <c r="G1" s="59" t="s">
        <v>14</v>
      </c>
    </row>
    <row r="2" spans="1:7">
      <c r="A2" s="52" t="s">
        <v>251</v>
      </c>
      <c r="B2" s="52">
        <v>44742</v>
      </c>
      <c r="C2" s="53">
        <f>YEAR(B2)</f>
        <v>2022</v>
      </c>
      <c r="D2" s="53">
        <f>MONTH(B2)</f>
        <v>6</v>
      </c>
      <c r="E2" s="53" t="str">
        <f>TEXT(DATE(2022,D2,1),"mmmm")</f>
        <v>June</v>
      </c>
      <c r="F2" s="60">
        <v>164308.84</v>
      </c>
      <c r="G2" s="64">
        <v>212.8</v>
      </c>
    </row>
    <row r="3" spans="1:7">
      <c r="A3" s="54" t="s">
        <v>252</v>
      </c>
      <c r="B3" s="54">
        <v>44773</v>
      </c>
      <c r="C3" s="53">
        <f t="shared" ref="C3:C15" si="0">YEAR(B3)</f>
        <v>2022</v>
      </c>
      <c r="D3" s="53">
        <f t="shared" ref="D3:D15" si="1">MONTH(B3)</f>
        <v>7</v>
      </c>
      <c r="E3" s="53" t="str">
        <f>TEXT(DATE(2022,D3,1),"mmmm")</f>
        <v>July</v>
      </c>
      <c r="F3" s="60">
        <v>187525</v>
      </c>
      <c r="G3" s="64">
        <v>239.5</v>
      </c>
    </row>
    <row r="4" spans="1:7">
      <c r="A4" s="54" t="s">
        <v>253</v>
      </c>
      <c r="B4" s="54">
        <v>44804</v>
      </c>
      <c r="C4" s="53">
        <f t="shared" si="0"/>
        <v>2022</v>
      </c>
      <c r="D4" s="53">
        <f t="shared" si="1"/>
        <v>8</v>
      </c>
      <c r="E4" s="53" t="str">
        <f t="shared" ref="E4:E8" si="2">TEXT(DATE(2022,D4,1),"mmmm")</f>
        <v>August</v>
      </c>
      <c r="F4" s="60">
        <v>151561</v>
      </c>
      <c r="G4" s="64">
        <v>198.8</v>
      </c>
    </row>
    <row r="5" spans="1:7">
      <c r="A5" s="54" t="s">
        <v>254</v>
      </c>
      <c r="B5" s="54">
        <v>44833</v>
      </c>
      <c r="C5" s="53">
        <f t="shared" si="0"/>
        <v>2022</v>
      </c>
      <c r="D5" s="53">
        <f t="shared" si="1"/>
        <v>9</v>
      </c>
      <c r="E5" s="53" t="str">
        <f t="shared" si="2"/>
        <v>September</v>
      </c>
      <c r="F5" s="60">
        <v>162400</v>
      </c>
      <c r="G5" s="64">
        <v>211</v>
      </c>
    </row>
    <row r="6" spans="1:7">
      <c r="A6" s="54" t="s">
        <v>255</v>
      </c>
      <c r="B6" s="54">
        <v>44865</v>
      </c>
      <c r="C6" s="53">
        <f t="shared" si="0"/>
        <v>2022</v>
      </c>
      <c r="D6" s="53">
        <f t="shared" si="1"/>
        <v>10</v>
      </c>
      <c r="E6" s="53" t="str">
        <f t="shared" si="2"/>
        <v>October</v>
      </c>
      <c r="F6" s="60">
        <v>169000</v>
      </c>
      <c r="G6" s="64">
        <v>210.6</v>
      </c>
    </row>
    <row r="7" spans="1:7">
      <c r="A7" s="54" t="s">
        <v>256</v>
      </c>
      <c r="B7" s="54">
        <v>44893</v>
      </c>
      <c r="C7" s="53">
        <f t="shared" si="0"/>
        <v>2022</v>
      </c>
      <c r="D7" s="53">
        <f t="shared" si="1"/>
        <v>11</v>
      </c>
      <c r="E7" s="53" t="str">
        <f t="shared" si="2"/>
        <v>November</v>
      </c>
      <c r="F7" s="60">
        <v>223300</v>
      </c>
      <c r="G7" s="64">
        <v>264.3</v>
      </c>
    </row>
    <row r="8" spans="1:7">
      <c r="A8" s="54" t="s">
        <v>257</v>
      </c>
      <c r="B8" s="54">
        <v>44924</v>
      </c>
      <c r="C8" s="53">
        <f t="shared" si="0"/>
        <v>2022</v>
      </c>
      <c r="D8" s="53">
        <f t="shared" si="1"/>
        <v>12</v>
      </c>
      <c r="E8" s="53" t="str">
        <f t="shared" si="2"/>
        <v>December</v>
      </c>
      <c r="F8" s="60">
        <v>169000</v>
      </c>
      <c r="G8" s="64">
        <v>205.9</v>
      </c>
    </row>
    <row r="9" spans="1:7">
      <c r="A9" s="55" t="s">
        <v>258</v>
      </c>
      <c r="B9" s="55">
        <v>44957</v>
      </c>
      <c r="C9" s="56">
        <f t="shared" si="0"/>
        <v>2023</v>
      </c>
      <c r="D9" s="56">
        <f t="shared" si="1"/>
        <v>1</v>
      </c>
      <c r="E9" s="56" t="str">
        <f>TEXT(DATE(2023,D9,1),"mmmm")</f>
        <v>January</v>
      </c>
      <c r="F9" s="61">
        <v>150050</v>
      </c>
      <c r="G9" s="65">
        <v>187.9</v>
      </c>
    </row>
    <row r="10" spans="1:7">
      <c r="A10" s="55" t="s">
        <v>149</v>
      </c>
      <c r="B10" s="55">
        <v>44983</v>
      </c>
      <c r="C10" s="56">
        <f t="shared" si="0"/>
        <v>2023</v>
      </c>
      <c r="D10" s="56">
        <f t="shared" si="1"/>
        <v>2</v>
      </c>
      <c r="E10" s="56" t="str">
        <f t="shared" ref="E10:E15" si="3">TEXT(DATE(2023,D10,1),"mmmm")</f>
        <v>February</v>
      </c>
      <c r="F10" s="61">
        <v>176100</v>
      </c>
      <c r="G10" s="65">
        <v>215.3</v>
      </c>
    </row>
    <row r="11" spans="1:7">
      <c r="A11" s="55" t="s">
        <v>157</v>
      </c>
      <c r="B11" s="55">
        <v>45002</v>
      </c>
      <c r="C11" s="56">
        <f t="shared" si="0"/>
        <v>2023</v>
      </c>
      <c r="D11" s="56">
        <f t="shared" si="1"/>
        <v>3</v>
      </c>
      <c r="E11" s="56" t="str">
        <f t="shared" si="3"/>
        <v>March</v>
      </c>
      <c r="F11" s="61">
        <v>217500</v>
      </c>
      <c r="G11" s="65">
        <v>259.2</v>
      </c>
    </row>
    <row r="12" spans="1:7">
      <c r="A12" s="55" t="s">
        <v>175</v>
      </c>
      <c r="B12" s="55">
        <v>45045</v>
      </c>
      <c r="C12" s="56">
        <f t="shared" si="0"/>
        <v>2023</v>
      </c>
      <c r="D12" s="56">
        <f t="shared" si="1"/>
        <v>4</v>
      </c>
      <c r="E12" s="56" t="str">
        <f t="shared" si="3"/>
        <v>April</v>
      </c>
      <c r="F12" s="61">
        <v>174000</v>
      </c>
      <c r="G12" s="65">
        <v>212.8</v>
      </c>
    </row>
    <row r="13" spans="1:7">
      <c r="A13" s="55" t="s">
        <v>193</v>
      </c>
      <c r="B13" s="55">
        <v>45072</v>
      </c>
      <c r="C13" s="56">
        <f t="shared" si="0"/>
        <v>2023</v>
      </c>
      <c r="D13" s="56">
        <f t="shared" si="1"/>
        <v>5</v>
      </c>
      <c r="E13" s="56" t="str">
        <f t="shared" si="3"/>
        <v>May</v>
      </c>
      <c r="F13" s="61">
        <v>244750</v>
      </c>
      <c r="G13" s="65">
        <v>184.5</v>
      </c>
    </row>
    <row r="14" spans="1:7">
      <c r="A14" s="55" t="s">
        <v>203</v>
      </c>
      <c r="B14" s="55">
        <v>45106</v>
      </c>
      <c r="C14" s="56">
        <f t="shared" si="0"/>
        <v>2023</v>
      </c>
      <c r="D14" s="56">
        <f t="shared" si="1"/>
        <v>6</v>
      </c>
      <c r="E14" s="56" t="str">
        <f t="shared" si="3"/>
        <v>June</v>
      </c>
      <c r="F14" s="61">
        <v>168250</v>
      </c>
      <c r="G14" s="65">
        <v>207.1</v>
      </c>
    </row>
    <row r="15" spans="1:7">
      <c r="A15" s="55" t="s">
        <v>227</v>
      </c>
      <c r="B15" s="55">
        <v>45136</v>
      </c>
      <c r="C15" s="56">
        <f t="shared" si="0"/>
        <v>2023</v>
      </c>
      <c r="D15" s="56">
        <f t="shared" si="1"/>
        <v>7</v>
      </c>
      <c r="E15" s="56" t="str">
        <f t="shared" si="3"/>
        <v>July</v>
      </c>
      <c r="F15" s="61">
        <v>223000</v>
      </c>
      <c r="G15" s="65">
        <v>203.7</v>
      </c>
    </row>
    <row r="16" spans="1:7" ht="15" thickBot="1">
      <c r="A16" s="2"/>
      <c r="B16" s="2"/>
      <c r="C16" s="2"/>
      <c r="D16" s="2"/>
      <c r="E16" s="2"/>
      <c r="F16" s="62"/>
      <c r="G16" s="66"/>
    </row>
    <row r="17" spans="1:7" ht="15" thickBot="1">
      <c r="A17" s="3" t="s">
        <v>259</v>
      </c>
      <c r="B17" s="3"/>
      <c r="C17" s="3"/>
      <c r="D17" s="3"/>
      <c r="E17" s="3"/>
      <c r="F17" s="63">
        <f>MAX(F2:F15)</f>
        <v>244750</v>
      </c>
      <c r="G17" s="67">
        <f>MAX(G2:G15)</f>
        <v>264.3</v>
      </c>
    </row>
    <row r="18" spans="1:7" ht="15" thickBot="1">
      <c r="A18" s="3" t="s">
        <v>260</v>
      </c>
      <c r="B18" s="3"/>
      <c r="C18" s="3"/>
      <c r="D18" s="3"/>
      <c r="E18" s="3"/>
      <c r="F18" s="63">
        <f>MIN(F2:F15)</f>
        <v>150050</v>
      </c>
      <c r="G18" s="67">
        <f>MIN(G2:G15)</f>
        <v>184.5</v>
      </c>
    </row>
    <row r="19" spans="1:7" ht="15" thickBot="1">
      <c r="A19" s="3" t="s">
        <v>261</v>
      </c>
      <c r="B19" s="3"/>
      <c r="C19" s="3"/>
      <c r="D19" s="3"/>
      <c r="E19" s="3"/>
      <c r="F19" s="63">
        <f>AVERAGE(F2:F15)</f>
        <v>184338.91714285713</v>
      </c>
      <c r="G19" s="67">
        <f>AVERAGE(G2:G15)</f>
        <v>215.24285714285716</v>
      </c>
    </row>
    <row r="20" spans="1:7" ht="15" thickBot="1">
      <c r="A20" s="3" t="s">
        <v>262</v>
      </c>
      <c r="B20" s="3"/>
      <c r="C20" s="3"/>
      <c r="D20" s="3"/>
      <c r="E20" s="3"/>
      <c r="F20" s="63">
        <f>SUM(F2:F15)</f>
        <v>2580744.84</v>
      </c>
      <c r="G20" s="63">
        <f>SUM(G2:G15)</f>
        <v>3013.4</v>
      </c>
    </row>
    <row r="21" spans="1:7" ht="15" thickBot="1">
      <c r="A21" s="4" t="s">
        <v>263</v>
      </c>
      <c r="B21" s="4"/>
      <c r="C21" s="3"/>
      <c r="D21" s="3"/>
      <c r="E21" s="3"/>
      <c r="F21" s="3"/>
      <c r="G21" s="67">
        <f>G20/16</f>
        <v>188.33750000000001</v>
      </c>
    </row>
    <row r="22" spans="1:7" ht="15" thickBot="1">
      <c r="A22" s="3" t="s">
        <v>264</v>
      </c>
      <c r="B22" s="3"/>
      <c r="C22" s="3"/>
      <c r="D22" s="3"/>
      <c r="E22" s="3"/>
      <c r="F22" s="3"/>
      <c r="G22" s="5"/>
    </row>
    <row r="23" spans="1:7" ht="15" thickBot="1">
      <c r="A23" s="3"/>
      <c r="B23" s="3"/>
      <c r="C23" s="3"/>
      <c r="D23" s="3"/>
      <c r="E23" s="3"/>
      <c r="F23" s="3"/>
      <c r="G23" s="3"/>
    </row>
    <row r="24" spans="1:7">
      <c r="A24" s="6">
        <v>2022</v>
      </c>
      <c r="B24" s="7"/>
      <c r="F24" s="68">
        <f>SUMIF(Table1[YEAR],A24,Table1[TOTAL AMOUNT PAID/MONTH])</f>
        <v>1227094.8399999999</v>
      </c>
    </row>
    <row r="25" spans="1:7">
      <c r="A25" s="6">
        <v>2023</v>
      </c>
      <c r="B25" s="7"/>
      <c r="F25" s="68">
        <f>SUMIF(Table1[YEAR],A25,Table1[TOTAL AMOUNT PAID/MONTH])</f>
        <v>1353650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17" workbookViewId="0">
      <selection activeCell="B20" sqref="B20"/>
    </sheetView>
  </sheetViews>
  <sheetFormatPr defaultRowHeight="14.5"/>
  <cols>
    <col min="1" max="1" width="12.36328125" bestFit="1" customWidth="1"/>
    <col min="2" max="2" width="33.1796875" bestFit="1" customWidth="1"/>
  </cols>
  <sheetData>
    <row r="1" spans="1:2">
      <c r="A1" s="69" t="s">
        <v>267</v>
      </c>
      <c r="B1" t="s">
        <v>269</v>
      </c>
    </row>
    <row r="2" spans="1:2">
      <c r="A2" s="70">
        <v>2022</v>
      </c>
      <c r="B2" s="71">
        <v>1227094.8399999999</v>
      </c>
    </row>
    <row r="3" spans="1:2">
      <c r="A3" s="70">
        <v>2023</v>
      </c>
      <c r="B3" s="71">
        <v>1353650</v>
      </c>
    </row>
    <row r="4" spans="1:2">
      <c r="A4" s="70" t="s">
        <v>268</v>
      </c>
      <c r="B4" s="71">
        <v>2580744.84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A32" workbookViewId="0">
      <selection activeCell="P51" sqref="P51"/>
    </sheetView>
  </sheetViews>
  <sheetFormatPr defaultRowHeight="14.5"/>
  <cols>
    <col min="1" max="1" width="13.7265625" bestFit="1" customWidth="1"/>
    <col min="2" max="2" width="30.7265625" bestFit="1" customWidth="1"/>
  </cols>
  <sheetData>
    <row r="1" spans="1:2">
      <c r="A1" s="69" t="s">
        <v>267</v>
      </c>
      <c r="B1" t="s">
        <v>274</v>
      </c>
    </row>
    <row r="2" spans="1:2">
      <c r="A2" s="70">
        <v>2022</v>
      </c>
      <c r="B2" s="71">
        <v>1542.9</v>
      </c>
    </row>
    <row r="3" spans="1:2">
      <c r="A3" s="72" t="s">
        <v>280</v>
      </c>
      <c r="B3" s="71">
        <v>212.8</v>
      </c>
    </row>
    <row r="4" spans="1:2">
      <c r="A4" s="72" t="s">
        <v>281</v>
      </c>
      <c r="B4" s="71">
        <v>239.5</v>
      </c>
    </row>
    <row r="5" spans="1:2">
      <c r="A5" s="72" t="s">
        <v>282</v>
      </c>
      <c r="B5" s="71">
        <v>198.8</v>
      </c>
    </row>
    <row r="6" spans="1:2">
      <c r="A6" s="72" t="s">
        <v>270</v>
      </c>
      <c r="B6" s="71">
        <v>211</v>
      </c>
    </row>
    <row r="7" spans="1:2">
      <c r="A7" s="72" t="s">
        <v>271</v>
      </c>
      <c r="B7" s="71">
        <v>210.6</v>
      </c>
    </row>
    <row r="8" spans="1:2">
      <c r="A8" s="72" t="s">
        <v>272</v>
      </c>
      <c r="B8" s="71">
        <v>264.3</v>
      </c>
    </row>
    <row r="9" spans="1:2">
      <c r="A9" s="72" t="s">
        <v>273</v>
      </c>
      <c r="B9" s="71">
        <v>205.9</v>
      </c>
    </row>
    <row r="10" spans="1:2">
      <c r="A10" s="70">
        <v>2023</v>
      </c>
      <c r="B10" s="71">
        <v>1470.5</v>
      </c>
    </row>
    <row r="11" spans="1:2">
      <c r="A11" s="72" t="s">
        <v>275</v>
      </c>
      <c r="B11" s="71">
        <v>187.9</v>
      </c>
    </row>
    <row r="12" spans="1:2">
      <c r="A12" s="72" t="s">
        <v>276</v>
      </c>
      <c r="B12" s="71">
        <v>215.3</v>
      </c>
    </row>
    <row r="13" spans="1:2">
      <c r="A13" s="72" t="s">
        <v>277</v>
      </c>
      <c r="B13" s="71">
        <v>259.2</v>
      </c>
    </row>
    <row r="14" spans="1:2">
      <c r="A14" s="72" t="s">
        <v>278</v>
      </c>
      <c r="B14" s="71">
        <v>212.8</v>
      </c>
    </row>
    <row r="15" spans="1:2">
      <c r="A15" s="72" t="s">
        <v>279</v>
      </c>
      <c r="B15" s="71">
        <v>184.5</v>
      </c>
    </row>
    <row r="16" spans="1:2">
      <c r="A16" s="72" t="s">
        <v>280</v>
      </c>
      <c r="B16" s="71">
        <v>207.1</v>
      </c>
    </row>
    <row r="17" spans="1:2">
      <c r="A17" s="72" t="s">
        <v>281</v>
      </c>
      <c r="B17" s="71">
        <v>203.7</v>
      </c>
    </row>
    <row r="18" spans="1:2">
      <c r="A18" s="70" t="s">
        <v>268</v>
      </c>
      <c r="B18" s="71">
        <v>3013.4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0:T14"/>
  <sheetViews>
    <sheetView tabSelected="1" workbookViewId="0">
      <selection activeCell="J22" sqref="J22"/>
    </sheetView>
  </sheetViews>
  <sheetFormatPr defaultRowHeight="14.5"/>
  <sheetData>
    <row r="10" spans="10:20">
      <c r="J10" s="73"/>
    </row>
    <row r="12" spans="10:20">
      <c r="T12" s="71"/>
    </row>
    <row r="14" spans="10:20">
      <c r="T14" s="7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General Overview</vt:lpstr>
      <vt:lpstr>Power Usage 2022</vt:lpstr>
      <vt:lpstr>Power Usage 2023</vt:lpstr>
      <vt:lpstr>Executive Summary</vt:lpstr>
      <vt:lpstr>Worksheet</vt:lpstr>
      <vt:lpstr>Amount by Year</vt:lpstr>
      <vt:lpstr>Units by Month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Vimbah Computers</dc:creator>
  <cp:lastModifiedBy>Vimbah Computers</cp:lastModifiedBy>
  <dcterms:created xsi:type="dcterms:W3CDTF">2023-11-09T08:37:04Z</dcterms:created>
  <dcterms:modified xsi:type="dcterms:W3CDTF">2023-11-17T11:07:11Z</dcterms:modified>
</cp:coreProperties>
</file>