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F5371575-57A3-4B8B-A3DF-73ADF6FA414F}" xr6:coauthVersionLast="47" xr6:coauthVersionMax="47" xr10:uidLastSave="{00000000-0000-0000-0000-000000000000}"/>
  <bookViews>
    <workbookView xWindow="-120" yWindow="-120" windowWidth="20730" windowHeight="11160" activeTab="3" xr2:uid="{26D4546B-D2A1-4444-8EAF-A6228F96F0C1}"/>
  </bookViews>
  <sheets>
    <sheet name="XLOOKUP" sheetId="1" r:id="rId1"/>
    <sheet name="practice1" sheetId="5" r:id="rId2"/>
    <sheet name="XLOOKUP (table)" sheetId="2" r:id="rId3"/>
    <sheet name="XLOOKUP (horiz)" sheetId="4" r:id="rId4"/>
  </sheets>
  <definedNames>
    <definedName name="_xlnm._FilterDatabase" localSheetId="0" hidden="1">XLOOKUP!$C$5:$J$60</definedName>
    <definedName name="_xlnm._FilterDatabase" localSheetId="3" hidden="1">'XLOOKUP (horiz)'!$C$5:$J$60</definedName>
    <definedName name="_xlnm._FilterDatabase" localSheetId="2" hidden="1">'XLOOKUP (table)'!$L$5:$S$60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5" l="1"/>
  <c r="F15" i="5"/>
  <c r="F9" i="5"/>
  <c r="F5" i="5"/>
  <c r="C11" i="4" a="1"/>
  <c r="C11" i="4" s="1"/>
  <c r="C20" i="2" a="1"/>
  <c r="C20" i="2" s="1"/>
  <c r="C18" i="2" a="1"/>
  <c r="C18" i="2" s="1"/>
  <c r="C15" i="2"/>
  <c r="C13" i="2"/>
  <c r="C7" i="2"/>
  <c r="N9" i="1"/>
  <c r="N7" i="1"/>
  <c r="N13" i="1"/>
  <c r="C12" i="4"/>
  <c r="C27" i="2"/>
  <c r="C26" i="2"/>
  <c r="C25" i="2"/>
  <c r="C24" i="2"/>
  <c r="C23" i="2"/>
  <c r="C22" i="2"/>
  <c r="C21" i="2"/>
  <c r="J18" i="2"/>
  <c r="I18" i="2"/>
  <c r="H18" i="2"/>
  <c r="G18" i="2"/>
  <c r="F18" i="2"/>
  <c r="E18" i="2"/>
  <c r="D1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<sst xmlns="http://schemas.openxmlformats.org/spreadsheetml/2006/main" count="915" uniqueCount="159">
  <si>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</si>
  <si>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</si>
  <si>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</si>
  <si>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</si>
  <si>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</si>
  <si>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</si>
  <si>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</si>
  <si>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</si>
  <si>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Male</t>
  </si>
  <si>
    <t>Permanent</t>
  </si>
  <si>
    <t>Oona Donan</t>
  </si>
  <si>
    <t>Female</t>
  </si>
  <si>
    <t>Business Development</t>
  </si>
  <si>
    <t>Mick Spraberry</t>
  </si>
  <si>
    <t>Services</t>
  </si>
  <si>
    <t>Freddy Linford</t>
  </si>
  <si>
    <t>Training</t>
  </si>
  <si>
    <t>Fixed Term</t>
  </si>
  <si>
    <t>Mackenzie Hannis</t>
  </si>
  <si>
    <t>Collen Dunbleton</t>
  </si>
  <si>
    <t>Engineering</t>
  </si>
  <si>
    <t>Support</t>
  </si>
  <si>
    <t>Jessica Callcott</t>
  </si>
  <si>
    <t>Marketing</t>
  </si>
  <si>
    <t xml:space="preserve"> Leena Bruckshaw</t>
  </si>
  <si>
    <t>Research and Development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</si>
  <si>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</si>
  <si>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</si>
  <si>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</si>
  <si>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</si>
  <si>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</si>
  <si>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Temporary</t>
  </si>
  <si>
    <t>Verla Timmis</t>
  </si>
  <si>
    <t>Jo-anne Gobeau</t>
  </si>
  <si>
    <t>Devinne Tuny</t>
  </si>
  <si>
    <t>Pearla  Beteriss</t>
  </si>
  <si>
    <t>Maritsa Marusic</t>
  </si>
  <si>
    <t>Daisie McNeice</t>
  </si>
  <si>
    <t>Human Resources</t>
  </si>
  <si>
    <t xml:space="preserve"> Jill Shipsey</t>
  </si>
  <si>
    <t>Accounting</t>
  </si>
  <si>
    <t>Myrle Prandoni</t>
  </si>
  <si>
    <t>Sales</t>
  </si>
  <si>
    <t>Seward Kubera</t>
  </si>
  <si>
    <t>Dean Biggam</t>
  </si>
  <si>
    <t>Daisie Dahlman</t>
  </si>
  <si>
    <t>Danica Nayshe</t>
  </si>
  <si>
    <t>Althea  Bronger</t>
  </si>
  <si>
    <t>Product Management</t>
  </si>
  <si>
    <t>Leonidas Cavaney</t>
  </si>
  <si>
    <t>Dennison Crosswaite</t>
  </si>
  <si>
    <t>Legal</t>
  </si>
  <si>
    <t>Aldrich  Glenny</t>
  </si>
  <si>
    <t>Yvette  Bett</t>
  </si>
  <si>
    <t>Renaldo Thomassin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</si>
  <si>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</si>
  <si>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</si>
  <si>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</si>
  <si>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</si>
  <si>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</si>
  <si>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</si>
  <si>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</si>
  <si>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Riccardo Hagan</t>
  </si>
  <si>
    <t>Ginger  Myott</t>
  </si>
  <si>
    <t>Aileen McCritchie</t>
  </si>
  <si>
    <t>Oby Sorrel</t>
  </si>
  <si>
    <t>Lincoln Cord</t>
  </si>
  <si>
    <t>Tabby  Astall</t>
  </si>
  <si>
    <t>Doe Clubley</t>
  </si>
  <si>
    <t xml:space="preserve">Orlando Gorstidge </t>
  </si>
  <si>
    <t>Vernor Atyea</t>
  </si>
  <si>
    <t xml:space="preserve"> Joaquin McVitty</t>
  </si>
  <si>
    <t>Kellsie Waby</t>
  </si>
  <si>
    <t>Brose MacCorkell</t>
  </si>
  <si>
    <t>Ewart Hovel</t>
  </si>
  <si>
    <t xml:space="preserve">Matias Cormack </t>
  </si>
  <si>
    <t xml:space="preserve">Debera Gow </t>
  </si>
  <si>
    <t>Ansley Gounel</t>
  </si>
  <si>
    <t>Mickie Dagwell</t>
  </si>
  <si>
    <t>I no longer VLOOKUP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</si>
  <si>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</si>
  <si>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</si>
  <si>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</si>
  <si>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</si>
  <si>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</si>
  <si>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</si>
  <si>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</si>
  <si>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</si>
  <si>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</si>
  <si>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</si>
  <si>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</si>
  <si>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</si>
  <si>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</si>
  <si>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</si>
  <si>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</si>
  <si>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</si>
  <si>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</si>
  <si>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</si>
  <si>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</si>
  <si>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</si>
  <si>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</si>
  <si>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</si>
  <si>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</si>
  <si>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</si>
  <si>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</si>
  <si>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</si>
  <si>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</si>
  <si>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</si>
  <si>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</si>
  <si>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</si>
  <si>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</si>
  <si>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</si>
  <si>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</si>
  <si>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</si>
  <si>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</si>
  <si>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</si>
  <si>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</si>
  <si>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</si>
  <si>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</si>
  <si>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</si>
  <si>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</si>
  <si>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</si>
  <si>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</si>
  <si>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</si>
  <si>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</si>
  <si>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</si>
  <si>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</si>
  <si>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</si>
  <si>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</si>
  <si>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</si>
  <si>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</si>
  <si>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</si>
  <si>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</si>
  <si>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</si>
  <si>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</si>
  <si>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Start Date(with XLOOKUP)</t>
  </si>
  <si>
    <t>Start date</t>
  </si>
  <si>
    <t>Emp Name</t>
  </si>
  <si>
    <t>AC99</t>
  </si>
  <si>
    <t>Begins with</t>
  </si>
  <si>
    <t>Bill</t>
  </si>
  <si>
    <t>Course Name</t>
  </si>
  <si>
    <t>Status</t>
  </si>
  <si>
    <t>CRC2</t>
  </si>
  <si>
    <t>CRC3</t>
  </si>
  <si>
    <t>CRC4</t>
  </si>
  <si>
    <t>CRC5</t>
  </si>
  <si>
    <t>Done</t>
  </si>
  <si>
    <t>Doing</t>
  </si>
  <si>
    <t>Not started</t>
  </si>
  <si>
    <t xml:space="preserve">employee ID </t>
  </si>
  <si>
    <t xml:space="preserve">start date </t>
  </si>
  <si>
    <t xml:space="preserve">no xlookup </t>
  </si>
  <si>
    <t>salary</t>
  </si>
  <si>
    <t>date</t>
  </si>
  <si>
    <t>A00</t>
  </si>
  <si>
    <t>id</t>
  </si>
  <si>
    <t xml:space="preserve">Begins with </t>
  </si>
  <si>
    <t>ctrl+shift+#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</si>
</sst>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6" fontId="0" fillId="0" borderId="1" xfId="0" applyNumberFormat="1" applyBorder="1"/>
    <xf numFmtId="15" fontId="0" fillId="0" borderId="1" xfId="0" applyNumberForma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6" fontId="0" fillId="0" borderId="0" xfId="0" applyNumberFormat="1"/>
    <xf numFmtId="15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5" borderId="0" xfId="0" applyFill="1"/>
    <xf numFmtId="0" fontId="2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8" xfId="0" applyBorder="1"/>
    <xf numFmtId="0" fontId="0" fillId="0" borderId="9" xfId="0" applyBorder="1"/>
    <xf numFmtId="6" fontId="0" fillId="0" borderId="9" xfId="0" applyNumberFormat="1" applyBorder="1"/>
    <xf numFmtId="15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/>
    <xf numFmtId="14" fontId="0" fillId="0" borderId="0" xfId="0" applyNumberFormat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xlookup-exampl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xlookup-example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ndoo.org/wp/xlookup-example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571197</xdr:colOff>
      <xdr:row>0</xdr:row>
      <xdr:rowOff>152482</xdr:rowOff>
    </xdr:from>
    <xdr:to>
      <xdr:col>10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590872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11</xdr:col>
      <xdr:colOff>674076</xdr:colOff>
      <xdr:row>15</xdr:row>
      <xdr:rowOff>38100</xdr:rowOff>
    </xdr:from>
    <xdr:to>
      <xdr:col>15</xdr:col>
      <xdr:colOff>608134</xdr:colOff>
      <xdr:row>21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9CA865-6B1C-358C-2B13-206DFCA66BCA}"/>
            </a:ext>
          </a:extLst>
        </xdr:cNvPr>
        <xdr:cNvSpPr/>
      </xdr:nvSpPr>
      <xdr:spPr>
        <a:xfrm>
          <a:off x="8836268" y="3371850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152482</xdr:rowOff>
    </xdr:from>
    <xdr:to>
      <xdr:col>19</xdr:col>
      <xdr:colOff>111799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17AD2-6375-4550-95BD-DC0A8920C7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738152" y="152482"/>
          <a:ext cx="2314973" cy="708909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7</xdr:col>
      <xdr:colOff>552386</xdr:colOff>
      <xdr:row>10</xdr:row>
      <xdr:rowOff>152400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AD58B5-5DBE-4CE8-82DD-C71E9E168E37}"/>
            </a:ext>
          </a:extLst>
        </xdr:cNvPr>
        <xdr:cNvSpPr/>
      </xdr:nvSpPr>
      <xdr:spPr>
        <a:xfrm>
          <a:off x="3569804" y="1432891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8</xdr:col>
      <xdr:colOff>307731</xdr:colOff>
      <xdr:row>18</xdr:row>
      <xdr:rowOff>152400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A237D-747E-4154-8F03-F1385956BD59}"/>
            </a:ext>
          </a:extLst>
        </xdr:cNvPr>
        <xdr:cNvSpPr/>
      </xdr:nvSpPr>
      <xdr:spPr>
        <a:xfrm>
          <a:off x="366346" y="3069981"/>
          <a:ext cx="3385039" cy="1104900"/>
        </a:xfrm>
        <a:prstGeom prst="roundRect">
          <a:avLst>
            <a:gd name="adj" fmla="val 7383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Learn more about XLOOKUP</a:t>
          </a:r>
          <a:endParaRPr lang="en-US" sz="1600">
            <a:solidFill>
              <a:schemeClr val="tx1"/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  <a:p>
          <a:pPr algn="l"/>
          <a:r>
            <a:rPr lang="en-US" sz="1200" u="sng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Article</a:t>
          </a:r>
          <a:r>
            <a:rPr lang="en-US" sz="1200" u="sng" baseline="0">
              <a:solidFill>
                <a:schemeClr val="tx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 with 13 more examples </a:t>
          </a:r>
          <a:r>
            <a:rPr lang="en-US" sz="1200" baseline="0">
              <a:solidFill>
                <a:schemeClr val="tx1"/>
              </a:solidFill>
              <a:latin typeface="Webdings" panose="05030102010509060703" pitchFamily="18" charset="2"/>
              <a:ea typeface="Segoe UI Black" panose="020B0A02040204020203" pitchFamily="34" charset="0"/>
              <a:cs typeface="Segoe UI Light" panose="020B0502040204020203" pitchFamily="34" charset="0"/>
            </a:rPr>
            <a:t>4</a:t>
          </a:r>
          <a:endParaRPr lang="en-US" sz="1200">
            <a:solidFill>
              <a:schemeClr val="tx1"/>
            </a:solidFill>
            <a:latin typeface="Webdings" panose="05030102010509060703" pitchFamily="18" charset="2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71F78-D952-4A60-905D-09AB259C3D8E}" name="Table2" displayName="Table2" ref="J2:Q57" totalsRowShown="0" headerRowBorderDxfId="9" tableBorderDxfId="10" totalsRowBorderDxfId="8">
  <autoFilter ref="J2:Q57" xr:uid="{30171F78-D952-4A60-905D-09AB259C3D8E}"/>
  <tableColumns count="8">
    <tableColumn id="1" xr3:uid="{0CA4C150-6F80-40C5-841C-2537F7232B50}" name="Emp ID" dataDxfId="7"/>
    <tableColumn id="2" xr3:uid="{AF7F7085-1527-4F14-9E34-E400F21D79C8}" name="Name" dataDxfId="6"/>
    <tableColumn id="3" xr3:uid="{4D79C230-53C0-4940-8272-188BCDEB79AC}" name="Gender" dataDxfId="5"/>
    <tableColumn id="4" xr3:uid="{2838277D-3C72-411E-91FB-2D7AD1AFA3D1}" name="Department" dataDxfId="4"/>
    <tableColumn id="5" xr3:uid="{479B0945-BE90-46A3-95BD-A6FCEEF360E4}" name="Salary" dataDxfId="3"/>
    <tableColumn id="6" xr3:uid="{1CC3335D-586A-4684-B4D5-DB499914B751}" name="Start Date" dataDxfId="2"/>
    <tableColumn id="7" xr3:uid="{C6960EE3-420B-4397-96FE-37A9EF5A122B}" name="FTE" dataDxfId="1"/>
    <tableColumn id="8" xr3:uid="{2F06C3A4-0206-43BF-8540-7DCA38F92C63}" name="Employee typ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54C01-5EBB-41B4-A578-D3057A660D68}" name="staff" displayName="staff" ref="L5:S60" totalsRowShown="0" headerRowDxfId="20" dataDxfId="19">
  <tableColumns count="8">
    <tableColumn id="1" xr3:uid="{F45145CF-B3EB-4A88-9AE8-B37A1A9A5F70}" name="Emp ID" dataDxfId="18"/>
    <tableColumn id="2" xr3:uid="{9244ED9A-8D5F-41A6-BF30-E3DEAEC27815}" name="Name" dataDxfId="17"/>
    <tableColumn id="3" xr3:uid="{361348E9-B92A-4B4A-A997-D95C343D8F41}" name="Gender" dataDxfId="16"/>
    <tableColumn id="4" xr3:uid="{1148A451-1D45-4BA8-BB0F-5994E116C531}" name="Department" dataDxfId="15"/>
    <tableColumn id="5" xr3:uid="{80805943-1337-43AA-8654-EBE374675604}" name="Salary" dataDxfId="14"/>
    <tableColumn id="6" xr3:uid="{6BF18A09-E082-4FE6-87E7-BCA171D17A8A}" name="Start Date" dataDxfId="13"/>
    <tableColumn id="7" xr3:uid="{99E2BDB5-41A4-4BFB-A898-7C49707A0EBC}" name="FTE" dataDxfId="12"/>
    <tableColumn id="8" xr3:uid="{EE71D6B6-9334-455B-85BF-9524FCF5FA07}" name="Employee type" dataDxfId="1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60"/>
  <sheetViews>
    <sheetView showGridLines="0" zoomScale="130" zoomScaleNormal="130" workbookViewId="0">
      <selection activeCell="C5" sqref="C5:J60"/>
    </sheetView>
  </sheetViews>
  <sheetFormatPr defaultRowHeight="15" x14ac:dyDescent="0.25"/>
  <cols>
    <col min="1" max="1" width="1.7109375" customWidth="1"/>
    <col min="2" max="2" width="3.7109375" customWidth="1"/>
    <col min="3" max="3" width="8.42578125" customWidth="1"/>
    <col min="4" max="4" width="21.42578125" bestFit="1" customWidth="1"/>
    <col min="5" max="5" width="9" customWidth="1"/>
    <col min="6" max="6" width="25.85546875" bestFit="1" customWidth="1"/>
    <col min="7" max="7" width="11.85546875" bestFit="1" customWidth="1"/>
    <col min="8" max="8" width="10.7109375" customWidth="1"/>
    <col min="9" max="9" width="6.28515625" customWidth="1"/>
    <col min="10" max="10" width="14.42578125" bestFit="1" customWidth="1"/>
    <col min="11" max="11" width="8.85546875" customWidth="1"/>
    <col min="12" max="12" width="10.140625" customWidth="1"/>
    <col min="13" max="13" width="23.42578125" customWidth="1"/>
  </cols>
  <sheetData>
    <row r="1" spans="1:14" s="2" customFormat="1" ht="52.5" customHeight="1" x14ac:dyDescent="0.25">
      <c r="A1" s="1"/>
      <c r="C1" s="3" t="s">
        <v>79</v>
      </c>
    </row>
    <row r="5" spans="1:14" x14ac:dyDescent="0.25">
      <c r="C5" s="7" t="s">
        <v>0</v>
      </c>
      <c r="D5" s="7" t="s">
        <v>1</v>
      </c>
      <c r="E5" s="7" t="s">
        <v>2</v>
      </c>
      <c r="F5" s="7" t="s">
        <v>3</v>
      </c>
      <c r="G5" s="8" t="s">
        <v>4</v>
      </c>
      <c r="H5" s="9" t="s">
        <v>5</v>
      </c>
      <c r="I5" s="9" t="s">
        <v>6</v>
      </c>
      <c r="J5" s="7" t="s">
        <v>7</v>
      </c>
      <c r="M5" t="s">
        <v>0</v>
      </c>
      <c r="N5" t="s">
        <v>138</v>
      </c>
    </row>
    <row r="6" spans="1:14" x14ac:dyDescent="0.25">
      <c r="C6" s="4" t="s">
        <v>80</v>
      </c>
      <c r="D6" s="4" t="s">
        <v>10</v>
      </c>
      <c r="E6" s="4" t="s">
        <v>11</v>
      </c>
      <c r="F6" s="4" t="s">
        <v>12</v>
      </c>
      <c r="G6" s="5">
        <v>88360</v>
      </c>
      <c r="H6" s="6">
        <v>43710</v>
      </c>
      <c r="I6" s="15">
        <v>1</v>
      </c>
      <c r="J6" s="4" t="s">
        <v>9</v>
      </c>
    </row>
    <row r="7" spans="1:14" x14ac:dyDescent="0.25">
      <c r="C7" s="4" t="s">
        <v>81</v>
      </c>
      <c r="D7" s="4" t="s">
        <v>13</v>
      </c>
      <c r="E7" s="4" t="s">
        <v>11</v>
      </c>
      <c r="F7" s="4" t="s">
        <v>14</v>
      </c>
      <c r="G7" s="5">
        <v>85880</v>
      </c>
      <c r="H7" s="6">
        <v>43902</v>
      </c>
      <c r="I7" s="15">
        <v>1</v>
      </c>
      <c r="J7" s="4" t="s">
        <v>9</v>
      </c>
      <c r="M7" t="s">
        <v>5</v>
      </c>
      <c r="N7" s="11" t="str">
        <f>IFERROR(VLOOKUP(N5,C6:J60,6,FALSE),"no such ID")</f>
        <v>no such ID</v>
      </c>
    </row>
    <row r="8" spans="1:14" x14ac:dyDescent="0.25">
      <c r="C8" s="4" t="s">
        <v>82</v>
      </c>
      <c r="D8" s="4" t="s">
        <v>15</v>
      </c>
      <c r="E8" s="4" t="s">
        <v>11</v>
      </c>
      <c r="F8" s="4" t="s">
        <v>16</v>
      </c>
      <c r="G8" s="5">
        <v>93130</v>
      </c>
      <c r="H8" s="6">
        <v>43164</v>
      </c>
      <c r="I8" s="15">
        <v>1</v>
      </c>
      <c r="J8" s="4" t="s">
        <v>17</v>
      </c>
    </row>
    <row r="9" spans="1:14" x14ac:dyDescent="0.25">
      <c r="C9" s="4" t="s">
        <v>83</v>
      </c>
      <c r="D9" s="4" t="s">
        <v>18</v>
      </c>
      <c r="E9" s="4" t="s">
        <v>11</v>
      </c>
      <c r="F9" s="4" t="s">
        <v>16</v>
      </c>
      <c r="G9" s="5">
        <v>57000</v>
      </c>
      <c r="H9" s="6">
        <v>43192</v>
      </c>
      <c r="I9" s="15">
        <v>0.7</v>
      </c>
      <c r="J9" s="4" t="s">
        <v>9</v>
      </c>
      <c r="M9" t="s">
        <v>135</v>
      </c>
      <c r="N9" s="11" t="str">
        <f>_xlfn.XLOOKUP(N5,C6:C60,H6:H60,"no such id")</f>
        <v>no such id</v>
      </c>
    </row>
    <row r="10" spans="1:14" x14ac:dyDescent="0.25">
      <c r="C10" s="4" t="s">
        <v>84</v>
      </c>
      <c r="D10" s="4" t="s">
        <v>19</v>
      </c>
      <c r="E10" s="4" t="s">
        <v>8</v>
      </c>
      <c r="F10" s="4" t="s">
        <v>20</v>
      </c>
      <c r="G10" s="5">
        <v>118975</v>
      </c>
      <c r="H10" s="6">
        <v>44120</v>
      </c>
      <c r="I10" s="15">
        <v>1</v>
      </c>
      <c r="J10" s="4" t="s">
        <v>9</v>
      </c>
      <c r="M10" s="16"/>
      <c r="N10" s="16"/>
    </row>
    <row r="11" spans="1:14" x14ac:dyDescent="0.25">
      <c r="C11" s="4" t="s">
        <v>85</v>
      </c>
      <c r="D11" s="4" t="s">
        <v>22</v>
      </c>
      <c r="E11" s="4" t="s">
        <v>11</v>
      </c>
      <c r="F11" s="4" t="s">
        <v>23</v>
      </c>
      <c r="G11" s="5">
        <v>66015</v>
      </c>
      <c r="H11" s="6">
        <v>43643</v>
      </c>
      <c r="I11" s="15">
        <v>0.9</v>
      </c>
      <c r="J11" s="4" t="s">
        <v>9</v>
      </c>
    </row>
    <row r="12" spans="1:14" x14ac:dyDescent="0.25">
      <c r="C12" s="4" t="s">
        <v>86</v>
      </c>
      <c r="D12" s="4" t="s">
        <v>24</v>
      </c>
      <c r="E12" s="4" t="s">
        <v>8</v>
      </c>
      <c r="F12" s="4" t="s">
        <v>25</v>
      </c>
      <c r="G12" s="5">
        <v>74280</v>
      </c>
      <c r="H12" s="6">
        <v>43466</v>
      </c>
      <c r="I12" s="15">
        <v>1</v>
      </c>
      <c r="J12" s="4" t="s">
        <v>9</v>
      </c>
      <c r="M12" t="s">
        <v>136</v>
      </c>
      <c r="N12" s="11">
        <v>43193</v>
      </c>
    </row>
    <row r="13" spans="1:14" x14ac:dyDescent="0.25">
      <c r="C13" s="4" t="s">
        <v>87</v>
      </c>
      <c r="D13" s="4" t="s">
        <v>26</v>
      </c>
      <c r="E13" s="4" t="s">
        <v>11</v>
      </c>
      <c r="F13" s="4" t="s">
        <v>12</v>
      </c>
      <c r="G13" s="5">
        <v>68980</v>
      </c>
      <c r="H13" s="6">
        <v>43494</v>
      </c>
      <c r="I13" s="15">
        <v>0.8</v>
      </c>
      <c r="J13" s="4" t="s">
        <v>9</v>
      </c>
      <c r="M13" t="s">
        <v>137</v>
      </c>
      <c r="N13" t="str">
        <f>_xlfn.XLOOKUP(N12,H6:H60,D6:D60,"No one joined on that date")</f>
        <v>No one joined on that date</v>
      </c>
    </row>
    <row r="14" spans="1:14" x14ac:dyDescent="0.25">
      <c r="C14" s="4" t="s">
        <v>88</v>
      </c>
      <c r="D14" s="4" t="s">
        <v>27</v>
      </c>
      <c r="E14" s="4" t="s">
        <v>11</v>
      </c>
      <c r="F14" s="4" t="s">
        <v>14</v>
      </c>
      <c r="G14" s="5">
        <v>42315</v>
      </c>
      <c r="H14" s="6">
        <v>44487</v>
      </c>
      <c r="I14" s="15">
        <v>1</v>
      </c>
      <c r="J14" s="4" t="s">
        <v>17</v>
      </c>
    </row>
    <row r="15" spans="1:14" x14ac:dyDescent="0.25">
      <c r="C15" s="4" t="s">
        <v>89</v>
      </c>
      <c r="D15" s="4" t="s">
        <v>28</v>
      </c>
      <c r="E15" s="4" t="s">
        <v>11</v>
      </c>
      <c r="F15" s="4" t="s">
        <v>20</v>
      </c>
      <c r="G15" s="5">
        <v>114425</v>
      </c>
      <c r="H15" s="6">
        <v>43857</v>
      </c>
      <c r="I15" s="15">
        <v>1</v>
      </c>
      <c r="J15" s="4" t="s">
        <v>9</v>
      </c>
    </row>
    <row r="16" spans="1:14" x14ac:dyDescent="0.25">
      <c r="C16" s="4" t="s">
        <v>90</v>
      </c>
      <c r="D16" s="4" t="s">
        <v>29</v>
      </c>
      <c r="E16" s="4" t="s">
        <v>11</v>
      </c>
      <c r="F16" s="4" t="s">
        <v>12</v>
      </c>
      <c r="G16" s="5">
        <v>69195</v>
      </c>
      <c r="H16" s="6">
        <v>44305</v>
      </c>
      <c r="I16" s="15">
        <v>1</v>
      </c>
      <c r="J16" s="4" t="s">
        <v>9</v>
      </c>
    </row>
    <row r="17" spans="3:10" x14ac:dyDescent="0.25">
      <c r="C17" s="4" t="s">
        <v>91</v>
      </c>
      <c r="D17" s="4" t="s">
        <v>30</v>
      </c>
      <c r="E17" s="4" t="s">
        <v>8</v>
      </c>
      <c r="F17" s="4" t="s">
        <v>21</v>
      </c>
      <c r="G17" s="5">
        <v>61215</v>
      </c>
      <c r="H17" s="6">
        <v>43171</v>
      </c>
      <c r="I17" s="15">
        <v>1</v>
      </c>
      <c r="J17" s="4" t="s">
        <v>31</v>
      </c>
    </row>
    <row r="18" spans="3:10" x14ac:dyDescent="0.25">
      <c r="C18" s="4" t="s">
        <v>92</v>
      </c>
      <c r="D18" s="4" t="s">
        <v>32</v>
      </c>
      <c r="E18" s="4" t="s">
        <v>8</v>
      </c>
      <c r="F18" s="4" t="s">
        <v>21</v>
      </c>
      <c r="G18" s="5">
        <v>54135</v>
      </c>
      <c r="H18" s="6">
        <v>43763</v>
      </c>
      <c r="I18" s="15">
        <v>1</v>
      </c>
      <c r="J18" s="4" t="s">
        <v>9</v>
      </c>
    </row>
    <row r="19" spans="3:10" x14ac:dyDescent="0.25">
      <c r="C19" s="4" t="s">
        <v>93</v>
      </c>
      <c r="D19" s="4" t="s">
        <v>33</v>
      </c>
      <c r="E19" s="4" t="s">
        <v>11</v>
      </c>
      <c r="F19" s="4" t="s">
        <v>16</v>
      </c>
      <c r="G19" s="5">
        <v>37900</v>
      </c>
      <c r="H19" s="6">
        <v>43823</v>
      </c>
      <c r="I19" s="15">
        <v>1</v>
      </c>
      <c r="J19" s="4" t="s">
        <v>9</v>
      </c>
    </row>
    <row r="20" spans="3:10" x14ac:dyDescent="0.25">
      <c r="C20" s="4" t="s">
        <v>94</v>
      </c>
      <c r="D20" s="4" t="s">
        <v>34</v>
      </c>
      <c r="E20" s="4" t="s">
        <v>8</v>
      </c>
      <c r="F20" s="4" t="s">
        <v>20</v>
      </c>
      <c r="G20" s="5">
        <v>39970</v>
      </c>
      <c r="H20" s="6">
        <v>43444</v>
      </c>
      <c r="I20" s="15">
        <v>1</v>
      </c>
      <c r="J20" s="4" t="s">
        <v>31</v>
      </c>
    </row>
    <row r="21" spans="3:10" x14ac:dyDescent="0.25">
      <c r="C21" s="4" t="s">
        <v>95</v>
      </c>
      <c r="D21" s="4" t="s">
        <v>35</v>
      </c>
      <c r="E21" s="4" t="s">
        <v>8</v>
      </c>
      <c r="F21" s="4" t="s">
        <v>14</v>
      </c>
      <c r="G21" s="5">
        <v>69915</v>
      </c>
      <c r="H21" s="6">
        <v>43584</v>
      </c>
      <c r="I21" s="15">
        <v>1</v>
      </c>
      <c r="J21" s="4" t="s">
        <v>9</v>
      </c>
    </row>
    <row r="22" spans="3:10" x14ac:dyDescent="0.25">
      <c r="C22" s="4" t="s">
        <v>96</v>
      </c>
      <c r="D22" s="4" t="s">
        <v>36</v>
      </c>
      <c r="E22" s="4" t="s">
        <v>8</v>
      </c>
      <c r="F22" s="4" t="s">
        <v>25</v>
      </c>
      <c r="G22" s="5">
        <v>52750</v>
      </c>
      <c r="H22" s="6">
        <v>43857</v>
      </c>
      <c r="I22" s="15">
        <v>1</v>
      </c>
      <c r="J22" s="4" t="s">
        <v>9</v>
      </c>
    </row>
    <row r="23" spans="3:10" x14ac:dyDescent="0.25">
      <c r="C23" s="4" t="s">
        <v>97</v>
      </c>
      <c r="D23" s="4" t="s">
        <v>37</v>
      </c>
      <c r="E23" s="4" t="s">
        <v>8</v>
      </c>
      <c r="F23" s="4" t="s">
        <v>38</v>
      </c>
      <c r="G23" s="5">
        <v>50310</v>
      </c>
      <c r="H23" s="6">
        <v>44285</v>
      </c>
      <c r="I23" s="15">
        <v>0.4</v>
      </c>
      <c r="J23" s="4" t="s">
        <v>9</v>
      </c>
    </row>
    <row r="24" spans="3:10" x14ac:dyDescent="0.25">
      <c r="C24" s="4" t="s">
        <v>98</v>
      </c>
      <c r="D24" s="4" t="s">
        <v>39</v>
      </c>
      <c r="E24" s="4" t="s">
        <v>8</v>
      </c>
      <c r="F24" s="4" t="s">
        <v>40</v>
      </c>
      <c r="G24" s="5">
        <v>52965</v>
      </c>
      <c r="H24" s="6">
        <v>44288</v>
      </c>
      <c r="I24" s="15">
        <v>0.3</v>
      </c>
      <c r="J24" s="4" t="s">
        <v>9</v>
      </c>
    </row>
    <row r="25" spans="3:10" x14ac:dyDescent="0.25">
      <c r="C25" s="4" t="s">
        <v>99</v>
      </c>
      <c r="D25" s="4" t="s">
        <v>41</v>
      </c>
      <c r="E25" s="4" t="s">
        <v>8</v>
      </c>
      <c r="F25" s="4" t="s">
        <v>42</v>
      </c>
      <c r="G25" s="5">
        <v>62195</v>
      </c>
      <c r="H25" s="6">
        <v>44434</v>
      </c>
      <c r="I25" s="15">
        <v>1</v>
      </c>
      <c r="J25" s="4" t="s">
        <v>9</v>
      </c>
    </row>
    <row r="26" spans="3:10" x14ac:dyDescent="0.25">
      <c r="C26" s="4" t="s">
        <v>100</v>
      </c>
      <c r="D26" s="4" t="s">
        <v>43</v>
      </c>
      <c r="E26" s="4" t="s">
        <v>8</v>
      </c>
      <c r="F26" s="4" t="s">
        <v>20</v>
      </c>
      <c r="G26" s="5">
        <v>43330</v>
      </c>
      <c r="H26" s="6">
        <v>43809</v>
      </c>
      <c r="I26" s="15">
        <v>0.5</v>
      </c>
      <c r="J26" s="4" t="s">
        <v>17</v>
      </c>
    </row>
    <row r="27" spans="3:10" x14ac:dyDescent="0.25">
      <c r="C27" s="4" t="s">
        <v>101</v>
      </c>
      <c r="D27" s="4" t="s">
        <v>44</v>
      </c>
      <c r="E27" s="4" t="s">
        <v>11</v>
      </c>
      <c r="F27" s="4" t="s">
        <v>16</v>
      </c>
      <c r="G27" s="5">
        <v>71570</v>
      </c>
      <c r="H27" s="6">
        <v>44249</v>
      </c>
      <c r="I27" s="15">
        <v>0.5</v>
      </c>
      <c r="J27" s="4" t="s">
        <v>9</v>
      </c>
    </row>
    <row r="28" spans="3:10" x14ac:dyDescent="0.25">
      <c r="C28" s="4" t="s">
        <v>102</v>
      </c>
      <c r="D28" s="4" t="s">
        <v>45</v>
      </c>
      <c r="E28" s="4" t="s">
        <v>11</v>
      </c>
      <c r="F28" s="4" t="s">
        <v>38</v>
      </c>
      <c r="G28" s="5">
        <v>61995</v>
      </c>
      <c r="H28" s="6">
        <v>43794</v>
      </c>
      <c r="I28" s="15">
        <v>0.3</v>
      </c>
      <c r="J28" s="4" t="s">
        <v>9</v>
      </c>
    </row>
    <row r="29" spans="3:10" x14ac:dyDescent="0.25">
      <c r="C29" s="4" t="s">
        <v>103</v>
      </c>
      <c r="D29" s="4" t="s">
        <v>46</v>
      </c>
      <c r="E29" s="4" t="s">
        <v>11</v>
      </c>
      <c r="F29" s="4" t="s">
        <v>14</v>
      </c>
      <c r="G29" s="5">
        <v>89690</v>
      </c>
      <c r="H29" s="6">
        <v>43206</v>
      </c>
      <c r="I29" s="15">
        <v>1</v>
      </c>
      <c r="J29" s="4" t="s">
        <v>9</v>
      </c>
    </row>
    <row r="30" spans="3:10" x14ac:dyDescent="0.25">
      <c r="C30" s="4" t="s">
        <v>104</v>
      </c>
      <c r="D30" s="4" t="s">
        <v>47</v>
      </c>
      <c r="E30" s="4" t="s">
        <v>8</v>
      </c>
      <c r="F30" s="4" t="s">
        <v>48</v>
      </c>
      <c r="G30" s="5">
        <v>104335</v>
      </c>
      <c r="H30" s="6">
        <v>43874</v>
      </c>
      <c r="I30" s="15">
        <v>1</v>
      </c>
      <c r="J30" s="4" t="s">
        <v>9</v>
      </c>
    </row>
    <row r="31" spans="3:10" x14ac:dyDescent="0.25">
      <c r="C31" s="4" t="s">
        <v>105</v>
      </c>
      <c r="D31" s="4" t="s">
        <v>49</v>
      </c>
      <c r="E31" s="4" t="s">
        <v>8</v>
      </c>
      <c r="F31" s="4" t="s">
        <v>40</v>
      </c>
      <c r="G31" s="5">
        <v>52245</v>
      </c>
      <c r="H31" s="6">
        <v>43573</v>
      </c>
      <c r="I31" s="15">
        <v>1</v>
      </c>
      <c r="J31" s="4" t="s">
        <v>31</v>
      </c>
    </row>
    <row r="32" spans="3:10" x14ac:dyDescent="0.25">
      <c r="C32" s="4" t="s">
        <v>106</v>
      </c>
      <c r="D32" s="4" t="s">
        <v>50</v>
      </c>
      <c r="E32" s="4" t="s">
        <v>8</v>
      </c>
      <c r="F32" s="4" t="s">
        <v>51</v>
      </c>
      <c r="G32" s="5">
        <v>90700</v>
      </c>
      <c r="H32" s="6">
        <v>44221</v>
      </c>
      <c r="I32" s="15">
        <v>0.8</v>
      </c>
      <c r="J32" s="4" t="s">
        <v>9</v>
      </c>
    </row>
    <row r="33" spans="3:10" x14ac:dyDescent="0.25">
      <c r="C33" s="4" t="s">
        <v>107</v>
      </c>
      <c r="D33" s="4" t="s">
        <v>52</v>
      </c>
      <c r="E33" s="4" t="s">
        <v>8</v>
      </c>
      <c r="F33" s="4" t="s">
        <v>12</v>
      </c>
      <c r="G33" s="5">
        <v>90885</v>
      </c>
      <c r="H33" s="6">
        <v>43826</v>
      </c>
      <c r="I33" s="15">
        <v>1</v>
      </c>
      <c r="J33" s="4" t="s">
        <v>9</v>
      </c>
    </row>
    <row r="34" spans="3:10" x14ac:dyDescent="0.25">
      <c r="C34" s="4" t="s">
        <v>108</v>
      </c>
      <c r="D34" s="4" t="s">
        <v>53</v>
      </c>
      <c r="E34" s="4" t="s">
        <v>8</v>
      </c>
      <c r="F34" s="4" t="s">
        <v>38</v>
      </c>
      <c r="G34" s="5">
        <v>76320</v>
      </c>
      <c r="H34" s="6">
        <v>44383</v>
      </c>
      <c r="I34" s="15">
        <v>0.8</v>
      </c>
      <c r="J34" s="4" t="s">
        <v>31</v>
      </c>
    </row>
    <row r="35" spans="3:10" x14ac:dyDescent="0.25">
      <c r="C35" s="4" t="s">
        <v>109</v>
      </c>
      <c r="D35" s="4" t="s">
        <v>54</v>
      </c>
      <c r="E35" s="4" t="s">
        <v>8</v>
      </c>
      <c r="F35" s="4" t="s">
        <v>12</v>
      </c>
      <c r="G35" s="5">
        <v>73360</v>
      </c>
      <c r="H35" s="6">
        <v>43972</v>
      </c>
      <c r="I35" s="15">
        <v>1</v>
      </c>
      <c r="J35" s="4" t="s">
        <v>31</v>
      </c>
    </row>
    <row r="36" spans="3:10" x14ac:dyDescent="0.25">
      <c r="C36" s="4" t="s">
        <v>110</v>
      </c>
      <c r="D36" s="4" t="s">
        <v>55</v>
      </c>
      <c r="E36" s="4" t="s">
        <v>11</v>
      </c>
      <c r="F36" s="4" t="s">
        <v>25</v>
      </c>
      <c r="G36" s="5">
        <v>50450</v>
      </c>
      <c r="H36" s="6">
        <v>43418</v>
      </c>
      <c r="I36" s="15">
        <v>0.8</v>
      </c>
      <c r="J36" s="4" t="s">
        <v>9</v>
      </c>
    </row>
    <row r="37" spans="3:10" x14ac:dyDescent="0.25">
      <c r="C37" s="4" t="s">
        <v>111</v>
      </c>
      <c r="D37" s="4" t="s">
        <v>56</v>
      </c>
      <c r="E37" s="4" t="s">
        <v>8</v>
      </c>
      <c r="F37" s="4" t="s">
        <v>16</v>
      </c>
      <c r="G37" s="5">
        <v>53950</v>
      </c>
      <c r="H37" s="6">
        <v>43808</v>
      </c>
      <c r="I37" s="15">
        <v>1</v>
      </c>
      <c r="J37" s="4" t="s">
        <v>31</v>
      </c>
    </row>
    <row r="38" spans="3:10" x14ac:dyDescent="0.25">
      <c r="C38" s="4" t="s">
        <v>112</v>
      </c>
      <c r="D38" s="4" t="s">
        <v>57</v>
      </c>
      <c r="E38" s="4" t="s">
        <v>8</v>
      </c>
      <c r="F38" s="4" t="s">
        <v>51</v>
      </c>
      <c r="G38" s="5">
        <v>113615</v>
      </c>
      <c r="H38" s="6">
        <v>43255</v>
      </c>
      <c r="I38" s="15">
        <v>1</v>
      </c>
      <c r="J38" s="4" t="s">
        <v>9</v>
      </c>
    </row>
    <row r="39" spans="3:10" x14ac:dyDescent="0.25">
      <c r="C39" s="4" t="s">
        <v>113</v>
      </c>
      <c r="D39" s="4" t="s">
        <v>58</v>
      </c>
      <c r="E39" s="4" t="s">
        <v>11</v>
      </c>
      <c r="F39" s="4" t="s">
        <v>48</v>
      </c>
      <c r="G39" s="5">
        <v>110905</v>
      </c>
      <c r="H39" s="6">
        <v>43434</v>
      </c>
      <c r="I39" s="15">
        <v>1</v>
      </c>
      <c r="J39" s="4" t="s">
        <v>31</v>
      </c>
    </row>
    <row r="40" spans="3:10" x14ac:dyDescent="0.25">
      <c r="C40" s="4" t="s">
        <v>114</v>
      </c>
      <c r="D40" s="4" t="s">
        <v>59</v>
      </c>
      <c r="E40" s="4" t="s">
        <v>11</v>
      </c>
      <c r="F40" s="4" t="s">
        <v>21</v>
      </c>
      <c r="G40" s="5">
        <v>100370</v>
      </c>
      <c r="H40" s="6">
        <v>44067</v>
      </c>
      <c r="I40" s="15">
        <v>0.8</v>
      </c>
      <c r="J40" s="4" t="s">
        <v>17</v>
      </c>
    </row>
    <row r="41" spans="3:10" x14ac:dyDescent="0.25">
      <c r="C41" s="4" t="s">
        <v>115</v>
      </c>
      <c r="D41" s="4" t="s">
        <v>60</v>
      </c>
      <c r="E41" s="4" t="s">
        <v>11</v>
      </c>
      <c r="F41" s="4" t="s">
        <v>40</v>
      </c>
      <c r="G41" s="5">
        <v>69165</v>
      </c>
      <c r="H41" s="6">
        <v>43397</v>
      </c>
      <c r="I41" s="15">
        <v>1</v>
      </c>
      <c r="J41" s="4" t="s">
        <v>9</v>
      </c>
    </row>
    <row r="42" spans="3:10" x14ac:dyDescent="0.25">
      <c r="C42" s="4" t="s">
        <v>116</v>
      </c>
      <c r="D42" s="4" t="s">
        <v>61</v>
      </c>
      <c r="E42" s="4" t="s">
        <v>8</v>
      </c>
      <c r="F42" s="4" t="s">
        <v>16</v>
      </c>
      <c r="G42" s="5">
        <v>114690</v>
      </c>
      <c r="H42" s="6">
        <v>44039</v>
      </c>
      <c r="I42" s="15">
        <v>1</v>
      </c>
      <c r="J42" s="4" t="s">
        <v>31</v>
      </c>
    </row>
    <row r="43" spans="3:10" x14ac:dyDescent="0.25">
      <c r="C43" s="4" t="s">
        <v>117</v>
      </c>
      <c r="D43" s="4" t="s">
        <v>62</v>
      </c>
      <c r="E43" s="4" t="s">
        <v>8</v>
      </c>
      <c r="F43" s="4" t="s">
        <v>38</v>
      </c>
      <c r="G43" s="5">
        <v>86555</v>
      </c>
      <c r="H43" s="6">
        <v>44104</v>
      </c>
      <c r="I43" s="15">
        <v>1</v>
      </c>
      <c r="J43" s="4" t="s">
        <v>9</v>
      </c>
    </row>
    <row r="44" spans="3:10" x14ac:dyDescent="0.25">
      <c r="C44" s="4" t="s">
        <v>118</v>
      </c>
      <c r="D44" s="4" t="s">
        <v>63</v>
      </c>
      <c r="E44" s="4" t="s">
        <v>11</v>
      </c>
      <c r="F44" s="4" t="s">
        <v>14</v>
      </c>
      <c r="G44" s="5">
        <v>31175</v>
      </c>
      <c r="H44" s="6">
        <v>43665</v>
      </c>
      <c r="I44" s="15">
        <v>1</v>
      </c>
      <c r="J44" s="4" t="s">
        <v>17</v>
      </c>
    </row>
    <row r="45" spans="3:10" x14ac:dyDescent="0.25">
      <c r="C45" s="4" t="s">
        <v>119</v>
      </c>
      <c r="D45" s="4" t="s">
        <v>64</v>
      </c>
      <c r="E45" s="4" t="s">
        <v>8</v>
      </c>
      <c r="F45" s="4" t="s">
        <v>12</v>
      </c>
      <c r="G45" s="5">
        <v>80170</v>
      </c>
      <c r="H45" s="6">
        <v>44053</v>
      </c>
      <c r="I45" s="15">
        <v>1</v>
      </c>
      <c r="J45" s="4" t="s">
        <v>9</v>
      </c>
    </row>
    <row r="46" spans="3:10" x14ac:dyDescent="0.25">
      <c r="C46" s="4" t="s">
        <v>120</v>
      </c>
      <c r="D46" s="4" t="s">
        <v>56</v>
      </c>
      <c r="E46" s="4" t="s">
        <v>8</v>
      </c>
      <c r="F46" s="4" t="s">
        <v>16</v>
      </c>
      <c r="G46" s="5">
        <v>53950</v>
      </c>
      <c r="H46" s="6">
        <v>43808</v>
      </c>
      <c r="I46" s="15">
        <v>1</v>
      </c>
      <c r="J46" s="4" t="s">
        <v>31</v>
      </c>
    </row>
    <row r="47" spans="3:10" x14ac:dyDescent="0.25">
      <c r="C47" s="4" t="s">
        <v>121</v>
      </c>
      <c r="D47" s="4" t="s">
        <v>65</v>
      </c>
      <c r="E47" s="4" t="s">
        <v>11</v>
      </c>
      <c r="F47" s="4" t="s">
        <v>21</v>
      </c>
      <c r="G47" s="5">
        <v>58935</v>
      </c>
      <c r="H47" s="6">
        <v>43717</v>
      </c>
      <c r="I47" s="15">
        <v>1</v>
      </c>
      <c r="J47" s="4" t="s">
        <v>31</v>
      </c>
    </row>
    <row r="48" spans="3:10" x14ac:dyDescent="0.25">
      <c r="C48" s="4" t="s">
        <v>122</v>
      </c>
      <c r="D48" s="4" t="s">
        <v>66</v>
      </c>
      <c r="E48" s="4" t="s">
        <v>11</v>
      </c>
      <c r="F48" s="4" t="s">
        <v>21</v>
      </c>
      <c r="G48" s="5">
        <v>63555</v>
      </c>
      <c r="H48" s="6">
        <v>44159</v>
      </c>
      <c r="I48" s="15">
        <v>1</v>
      </c>
      <c r="J48" s="4" t="s">
        <v>9</v>
      </c>
    </row>
    <row r="49" spans="3:10" x14ac:dyDescent="0.25">
      <c r="C49" s="4" t="s">
        <v>123</v>
      </c>
      <c r="D49" s="4" t="s">
        <v>67</v>
      </c>
      <c r="E49" s="4" t="s">
        <v>8</v>
      </c>
      <c r="F49" s="4" t="s">
        <v>40</v>
      </c>
      <c r="G49" s="5">
        <v>57420</v>
      </c>
      <c r="H49" s="6">
        <v>43305</v>
      </c>
      <c r="I49" s="15">
        <v>1</v>
      </c>
      <c r="J49" s="4" t="s">
        <v>17</v>
      </c>
    </row>
    <row r="50" spans="3:10" x14ac:dyDescent="0.25">
      <c r="C50" s="4" t="s">
        <v>124</v>
      </c>
      <c r="D50" s="4" t="s">
        <v>68</v>
      </c>
      <c r="E50" s="4" t="s">
        <v>11</v>
      </c>
      <c r="F50" s="4" t="s">
        <v>48</v>
      </c>
      <c r="G50" s="5">
        <v>67820</v>
      </c>
      <c r="H50" s="6">
        <v>43406</v>
      </c>
      <c r="I50" s="15">
        <v>0.6</v>
      </c>
      <c r="J50" s="4" t="s">
        <v>17</v>
      </c>
    </row>
    <row r="51" spans="3:10" x14ac:dyDescent="0.25">
      <c r="C51" s="4" t="s">
        <v>125</v>
      </c>
      <c r="D51" s="4" t="s">
        <v>69</v>
      </c>
      <c r="E51" s="4" t="s">
        <v>8</v>
      </c>
      <c r="F51" s="4" t="s">
        <v>23</v>
      </c>
      <c r="G51" s="5">
        <v>40755</v>
      </c>
      <c r="H51" s="6">
        <v>43152</v>
      </c>
      <c r="I51" s="15">
        <v>0.6</v>
      </c>
      <c r="J51" s="4" t="s">
        <v>9</v>
      </c>
    </row>
    <row r="52" spans="3:10" x14ac:dyDescent="0.25">
      <c r="C52" s="4" t="s">
        <v>126</v>
      </c>
      <c r="D52" s="4" t="s">
        <v>70</v>
      </c>
      <c r="E52" s="4" t="s">
        <v>11</v>
      </c>
      <c r="F52" s="4" t="s">
        <v>16</v>
      </c>
      <c r="G52" s="5">
        <v>102935</v>
      </c>
      <c r="H52" s="6">
        <v>44315</v>
      </c>
      <c r="I52" s="15">
        <v>1</v>
      </c>
      <c r="J52" s="4" t="s">
        <v>9</v>
      </c>
    </row>
    <row r="53" spans="3:10" x14ac:dyDescent="0.25">
      <c r="C53" s="4" t="s">
        <v>127</v>
      </c>
      <c r="D53" s="4" t="s">
        <v>71</v>
      </c>
      <c r="E53" s="4" t="s">
        <v>8</v>
      </c>
      <c r="F53" s="4" t="s">
        <v>42</v>
      </c>
      <c r="G53" s="5">
        <v>68860</v>
      </c>
      <c r="H53" s="6">
        <v>43508</v>
      </c>
      <c r="I53" s="15">
        <v>0.4</v>
      </c>
      <c r="J53" s="4" t="s">
        <v>9</v>
      </c>
    </row>
    <row r="54" spans="3:10" x14ac:dyDescent="0.25">
      <c r="C54" s="4" t="s">
        <v>128</v>
      </c>
      <c r="D54" s="4" t="s">
        <v>72</v>
      </c>
      <c r="E54" s="4" t="s">
        <v>8</v>
      </c>
      <c r="F54" s="4" t="s">
        <v>16</v>
      </c>
      <c r="G54" s="5">
        <v>79570</v>
      </c>
      <c r="H54" s="6">
        <v>43272</v>
      </c>
      <c r="I54" s="15">
        <v>1</v>
      </c>
      <c r="J54" s="4" t="s">
        <v>17</v>
      </c>
    </row>
    <row r="55" spans="3:10" x14ac:dyDescent="0.25">
      <c r="C55" s="4" t="s">
        <v>129</v>
      </c>
      <c r="D55" s="4" t="s">
        <v>73</v>
      </c>
      <c r="E55" s="4" t="s">
        <v>11</v>
      </c>
      <c r="F55" s="4" t="s">
        <v>38</v>
      </c>
      <c r="G55" s="5">
        <v>35945</v>
      </c>
      <c r="H55" s="6">
        <v>44078</v>
      </c>
      <c r="I55" s="15">
        <v>1</v>
      </c>
      <c r="J55" s="4" t="s">
        <v>9</v>
      </c>
    </row>
    <row r="56" spans="3:10" x14ac:dyDescent="0.25">
      <c r="C56" s="4" t="s">
        <v>130</v>
      </c>
      <c r="D56" s="4" t="s">
        <v>74</v>
      </c>
      <c r="E56" s="4" t="s">
        <v>11</v>
      </c>
      <c r="F56" s="4" t="s">
        <v>16</v>
      </c>
      <c r="G56" s="5">
        <v>116770</v>
      </c>
      <c r="H56" s="6">
        <v>43949</v>
      </c>
      <c r="I56" s="15">
        <v>0.4</v>
      </c>
      <c r="J56" s="4" t="s">
        <v>31</v>
      </c>
    </row>
    <row r="57" spans="3:10" x14ac:dyDescent="0.25">
      <c r="C57" s="4" t="s">
        <v>131</v>
      </c>
      <c r="D57" s="4" t="s">
        <v>75</v>
      </c>
      <c r="E57" s="4" t="s">
        <v>8</v>
      </c>
      <c r="F57" s="4" t="s">
        <v>25</v>
      </c>
      <c r="G57" s="5">
        <v>85455</v>
      </c>
      <c r="H57" s="6">
        <v>43839</v>
      </c>
      <c r="I57" s="15">
        <v>1</v>
      </c>
      <c r="J57" s="4" t="s">
        <v>9</v>
      </c>
    </row>
    <row r="58" spans="3:10" x14ac:dyDescent="0.25">
      <c r="C58" s="4" t="s">
        <v>132</v>
      </c>
      <c r="D58" s="4" t="s">
        <v>76</v>
      </c>
      <c r="E58" s="4" t="s">
        <v>11</v>
      </c>
      <c r="F58" s="4" t="s">
        <v>25</v>
      </c>
      <c r="G58" s="5">
        <v>39700</v>
      </c>
      <c r="H58" s="6">
        <v>44203</v>
      </c>
      <c r="I58" s="15">
        <v>0.8</v>
      </c>
      <c r="J58" s="4" t="s">
        <v>9</v>
      </c>
    </row>
    <row r="59" spans="3:10" x14ac:dyDescent="0.25">
      <c r="C59" s="4" t="s">
        <v>133</v>
      </c>
      <c r="D59" s="4" t="s">
        <v>77</v>
      </c>
      <c r="E59" s="4" t="s">
        <v>11</v>
      </c>
      <c r="F59" s="4" t="s">
        <v>48</v>
      </c>
      <c r="G59" s="5">
        <v>38440</v>
      </c>
      <c r="H59" s="6">
        <v>43962</v>
      </c>
      <c r="I59" s="15">
        <v>1</v>
      </c>
      <c r="J59" s="4" t="s">
        <v>9</v>
      </c>
    </row>
    <row r="60" spans="3:10" x14ac:dyDescent="0.25">
      <c r="C60" s="4" t="s">
        <v>134</v>
      </c>
      <c r="D60" s="4" t="s">
        <v>78</v>
      </c>
      <c r="E60" s="4" t="s">
        <v>8</v>
      </c>
      <c r="F60" s="4" t="s">
        <v>20</v>
      </c>
      <c r="G60" s="5">
        <v>50855</v>
      </c>
      <c r="H60" s="6">
        <v>44221</v>
      </c>
      <c r="I60" s="15">
        <v>1</v>
      </c>
      <c r="J60" s="4" t="s">
        <v>9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974D-192C-43FC-9F2D-67DAFCC8A368}">
  <dimension ref="B2:Q57"/>
  <sheetViews>
    <sheetView workbookViewId="0">
      <selection activeCell="F23" sqref="F23"/>
    </sheetView>
  </sheetViews>
  <sheetFormatPr defaultRowHeight="15" x14ac:dyDescent="0.25"/>
  <cols>
    <col min="6" max="6" width="13.7109375" customWidth="1"/>
    <col min="7" max="7" width="13.42578125" customWidth="1"/>
    <col min="10" max="10" width="9.28515625" customWidth="1"/>
    <col min="12" max="12" width="9.85546875" customWidth="1"/>
    <col min="13" max="13" width="13.85546875" customWidth="1"/>
    <col min="15" max="15" width="12.7109375" customWidth="1"/>
    <col min="17" max="17" width="16.7109375" customWidth="1"/>
  </cols>
  <sheetData>
    <row r="2" spans="3:17" x14ac:dyDescent="0.25">
      <c r="G2" t="s">
        <v>150</v>
      </c>
      <c r="H2" s="4" t="s">
        <v>90</v>
      </c>
      <c r="J2" s="22" t="s">
        <v>0</v>
      </c>
      <c r="K2" s="23" t="s">
        <v>1</v>
      </c>
      <c r="L2" s="23" t="s">
        <v>2</v>
      </c>
      <c r="M2" s="23" t="s">
        <v>3</v>
      </c>
      <c r="N2" s="24" t="s">
        <v>4</v>
      </c>
      <c r="O2" s="25" t="s">
        <v>5</v>
      </c>
      <c r="P2" s="25" t="s">
        <v>6</v>
      </c>
      <c r="Q2" s="26" t="s">
        <v>7</v>
      </c>
    </row>
    <row r="3" spans="3:17" x14ac:dyDescent="0.25">
      <c r="J3" s="20" t="s">
        <v>80</v>
      </c>
      <c r="K3" s="4" t="s">
        <v>10</v>
      </c>
      <c r="L3" s="4" t="s">
        <v>11</v>
      </c>
      <c r="M3" s="4" t="s">
        <v>12</v>
      </c>
      <c r="N3" s="5">
        <v>88360</v>
      </c>
      <c r="O3" s="6">
        <v>43710</v>
      </c>
      <c r="P3" s="15">
        <v>1</v>
      </c>
      <c r="Q3" s="21" t="s">
        <v>9</v>
      </c>
    </row>
    <row r="4" spans="3:17" x14ac:dyDescent="0.25">
      <c r="J4" s="20" t="s">
        <v>81</v>
      </c>
      <c r="K4" s="4" t="s">
        <v>13</v>
      </c>
      <c r="L4" s="4" t="s">
        <v>11</v>
      </c>
      <c r="M4" s="4" t="s">
        <v>14</v>
      </c>
      <c r="N4" s="5">
        <v>85880</v>
      </c>
      <c r="O4" s="6">
        <v>43902</v>
      </c>
      <c r="P4" s="15">
        <v>1</v>
      </c>
      <c r="Q4" s="21" t="s">
        <v>9</v>
      </c>
    </row>
    <row r="5" spans="3:17" x14ac:dyDescent="0.25">
      <c r="E5" t="s">
        <v>151</v>
      </c>
      <c r="F5" s="33">
        <f>VLOOKUP(H2,J3:Q57,6,FALSE)</f>
        <v>44305</v>
      </c>
      <c r="G5" t="s">
        <v>154</v>
      </c>
      <c r="J5" s="20" t="s">
        <v>82</v>
      </c>
      <c r="K5" s="4" t="s">
        <v>15</v>
      </c>
      <c r="L5" s="4" t="s">
        <v>11</v>
      </c>
      <c r="M5" s="4" t="s">
        <v>16</v>
      </c>
      <c r="N5" s="5">
        <v>93130</v>
      </c>
      <c r="O5" s="6">
        <v>43164</v>
      </c>
      <c r="P5" s="15">
        <v>1</v>
      </c>
      <c r="Q5" s="21" t="s">
        <v>17</v>
      </c>
    </row>
    <row r="6" spans="3:17" x14ac:dyDescent="0.25">
      <c r="J6" s="20" t="s">
        <v>83</v>
      </c>
      <c r="K6" s="4" t="s">
        <v>18</v>
      </c>
      <c r="L6" s="4" t="s">
        <v>11</v>
      </c>
      <c r="M6" s="4" t="s">
        <v>16</v>
      </c>
      <c r="N6" s="5">
        <v>57000</v>
      </c>
      <c r="O6" s="6">
        <v>43192</v>
      </c>
      <c r="P6" s="15">
        <v>0.7</v>
      </c>
      <c r="Q6" s="21" t="s">
        <v>9</v>
      </c>
    </row>
    <row r="7" spans="3:17" x14ac:dyDescent="0.25">
      <c r="C7" t="s">
        <v>152</v>
      </c>
      <c r="J7" s="20" t="s">
        <v>84</v>
      </c>
      <c r="K7" s="4" t="s">
        <v>19</v>
      </c>
      <c r="L7" s="4" t="s">
        <v>8</v>
      </c>
      <c r="M7" s="4" t="s">
        <v>20</v>
      </c>
      <c r="N7" s="5">
        <v>118975</v>
      </c>
      <c r="O7" s="6">
        <v>44120</v>
      </c>
      <c r="P7" s="15">
        <v>1</v>
      </c>
      <c r="Q7" s="21" t="s">
        <v>9</v>
      </c>
    </row>
    <row r="8" spans="3:17" x14ac:dyDescent="0.25">
      <c r="J8" s="20" t="s">
        <v>85</v>
      </c>
      <c r="K8" s="4" t="s">
        <v>22</v>
      </c>
      <c r="L8" s="4" t="s">
        <v>11</v>
      </c>
      <c r="M8" s="4" t="s">
        <v>23</v>
      </c>
      <c r="N8" s="5">
        <v>66015</v>
      </c>
      <c r="O8" s="6">
        <v>43643</v>
      </c>
      <c r="P8" s="15">
        <v>0.9</v>
      </c>
      <c r="Q8" s="21" t="s">
        <v>9</v>
      </c>
    </row>
    <row r="9" spans="3:17" x14ac:dyDescent="0.25">
      <c r="F9">
        <f>VLOOKUP(H2,Table2[#All],5,FALSE)</f>
        <v>69195</v>
      </c>
      <c r="G9" t="s">
        <v>153</v>
      </c>
      <c r="J9" s="20" t="s">
        <v>86</v>
      </c>
      <c r="K9" s="4" t="s">
        <v>24</v>
      </c>
      <c r="L9" s="4" t="s">
        <v>8</v>
      </c>
      <c r="M9" s="4" t="s">
        <v>25</v>
      </c>
      <c r="N9" s="5">
        <v>74280</v>
      </c>
      <c r="O9" s="6">
        <v>43466</v>
      </c>
      <c r="P9" s="15">
        <v>1</v>
      </c>
      <c r="Q9" s="21" t="s">
        <v>9</v>
      </c>
    </row>
    <row r="10" spans="3:17" x14ac:dyDescent="0.25">
      <c r="J10" s="20" t="s">
        <v>87</v>
      </c>
      <c r="K10" s="4" t="s">
        <v>26</v>
      </c>
      <c r="L10" s="4" t="s">
        <v>11</v>
      </c>
      <c r="M10" s="4" t="s">
        <v>12</v>
      </c>
      <c r="N10" s="5">
        <v>68980</v>
      </c>
      <c r="O10" s="6">
        <v>43494</v>
      </c>
      <c r="P10" s="15">
        <v>0.8</v>
      </c>
      <c r="Q10" s="21" t="s">
        <v>9</v>
      </c>
    </row>
    <row r="11" spans="3:17" x14ac:dyDescent="0.25">
      <c r="J11" s="20" t="s">
        <v>88</v>
      </c>
      <c r="K11" s="4" t="s">
        <v>27</v>
      </c>
      <c r="L11" s="4" t="s">
        <v>11</v>
      </c>
      <c r="M11" s="4" t="s">
        <v>14</v>
      </c>
      <c r="N11" s="5">
        <v>42315</v>
      </c>
      <c r="O11" s="6">
        <v>44487</v>
      </c>
      <c r="P11" s="15">
        <v>1</v>
      </c>
      <c r="Q11" s="21" t="s">
        <v>17</v>
      </c>
    </row>
    <row r="12" spans="3:17" x14ac:dyDescent="0.25">
      <c r="J12" s="20" t="s">
        <v>89</v>
      </c>
      <c r="K12" s="4" t="s">
        <v>28</v>
      </c>
      <c r="L12" s="4" t="s">
        <v>11</v>
      </c>
      <c r="M12" s="4" t="s">
        <v>20</v>
      </c>
      <c r="N12" s="5">
        <v>114425</v>
      </c>
      <c r="O12" s="6">
        <v>43857</v>
      </c>
      <c r="P12" s="15">
        <v>1</v>
      </c>
      <c r="Q12" s="21" t="s">
        <v>9</v>
      </c>
    </row>
    <row r="13" spans="3:17" x14ac:dyDescent="0.25">
      <c r="E13" t="s">
        <v>156</v>
      </c>
      <c r="F13" t="s">
        <v>155</v>
      </c>
      <c r="J13" s="20" t="s">
        <v>90</v>
      </c>
      <c r="K13" s="4" t="s">
        <v>29</v>
      </c>
      <c r="L13" s="4" t="s">
        <v>11</v>
      </c>
      <c r="M13" s="4" t="s">
        <v>12</v>
      </c>
      <c r="N13" s="5">
        <v>69195</v>
      </c>
      <c r="O13" s="6">
        <v>44305</v>
      </c>
      <c r="P13" s="15">
        <v>1</v>
      </c>
      <c r="Q13" s="21" t="s">
        <v>9</v>
      </c>
    </row>
    <row r="14" spans="3:17" x14ac:dyDescent="0.25">
      <c r="J14" s="20" t="s">
        <v>91</v>
      </c>
      <c r="K14" s="4" t="s">
        <v>30</v>
      </c>
      <c r="L14" s="4" t="s">
        <v>8</v>
      </c>
      <c r="M14" s="4" t="s">
        <v>21</v>
      </c>
      <c r="N14" s="5">
        <v>61215</v>
      </c>
      <c r="O14" s="6">
        <v>43171</v>
      </c>
      <c r="P14" s="15">
        <v>1</v>
      </c>
      <c r="Q14" s="21" t="s">
        <v>31</v>
      </c>
    </row>
    <row r="15" spans="3:17" x14ac:dyDescent="0.25">
      <c r="F15" t="str">
        <f>IFERROR(VLOOKUP(F13,Table2[#All],2,FALSE), "not found")</f>
        <v>not found</v>
      </c>
      <c r="J15" s="20" t="s">
        <v>92</v>
      </c>
      <c r="K15" s="4" t="s">
        <v>32</v>
      </c>
      <c r="L15" s="4" t="s">
        <v>8</v>
      </c>
      <c r="M15" s="4" t="s">
        <v>21</v>
      </c>
      <c r="N15" s="5">
        <v>54135</v>
      </c>
      <c r="O15" s="6">
        <v>43763</v>
      </c>
      <c r="P15" s="15">
        <v>1</v>
      </c>
      <c r="Q15" s="21" t="s">
        <v>9</v>
      </c>
    </row>
    <row r="16" spans="3:17" x14ac:dyDescent="0.25">
      <c r="J16" s="20" t="s">
        <v>93</v>
      </c>
      <c r="K16" s="4" t="s">
        <v>33</v>
      </c>
      <c r="L16" s="4" t="s">
        <v>11</v>
      </c>
      <c r="M16" s="4" t="s">
        <v>16</v>
      </c>
      <c r="N16" s="5">
        <v>37900</v>
      </c>
      <c r="O16" s="6">
        <v>43823</v>
      </c>
      <c r="P16" s="15">
        <v>1</v>
      </c>
      <c r="Q16" s="21" t="s">
        <v>9</v>
      </c>
    </row>
    <row r="17" spans="2:17" x14ac:dyDescent="0.25">
      <c r="B17" t="s">
        <v>157</v>
      </c>
      <c r="J17" s="20" t="s">
        <v>94</v>
      </c>
      <c r="K17" s="4" t="s">
        <v>34</v>
      </c>
      <c r="L17" s="4" t="s">
        <v>8</v>
      </c>
      <c r="M17" s="4" t="s">
        <v>20</v>
      </c>
      <c r="N17" s="5">
        <v>39970</v>
      </c>
      <c r="O17" s="6">
        <v>43444</v>
      </c>
      <c r="P17" s="15">
        <v>1</v>
      </c>
      <c r="Q17" s="21" t="s">
        <v>31</v>
      </c>
    </row>
    <row r="18" spans="2:17" x14ac:dyDescent="0.25">
      <c r="B18" t="s">
        <v>140</v>
      </c>
      <c r="J18" s="20" t="s">
        <v>95</v>
      </c>
      <c r="K18" s="4" t="s">
        <v>35</v>
      </c>
      <c r="L18" s="4" t="s">
        <v>8</v>
      </c>
      <c r="M18" s="4" t="s">
        <v>14</v>
      </c>
      <c r="N18" s="5">
        <v>69915</v>
      </c>
      <c r="O18" s="6">
        <v>43584</v>
      </c>
      <c r="P18" s="15">
        <v>1</v>
      </c>
      <c r="Q18" s="21" t="s">
        <v>9</v>
      </c>
    </row>
    <row r="19" spans="2:17" x14ac:dyDescent="0.25">
      <c r="J19" s="20" t="s">
        <v>96</v>
      </c>
      <c r="K19" s="4" t="s">
        <v>36</v>
      </c>
      <c r="L19" s="4" t="s">
        <v>8</v>
      </c>
      <c r="M19" s="4" t="s">
        <v>25</v>
      </c>
      <c r="N19" s="5">
        <v>52750</v>
      </c>
      <c r="O19" s="6">
        <v>43857</v>
      </c>
      <c r="P19" s="15">
        <v>1</v>
      </c>
      <c r="Q19" s="21" t="s">
        <v>9</v>
      </c>
    </row>
    <row r="20" spans="2:17" x14ac:dyDescent="0.25">
      <c r="B20" s="11">
        <f>VLOOKUP(B18&amp;"*",Table2[[#All],[Name]:[Start Date]],5,FALSE)</f>
        <v>43494</v>
      </c>
      <c r="D20" t="s">
        <v>158</v>
      </c>
      <c r="J20" s="20" t="s">
        <v>97</v>
      </c>
      <c r="K20" s="4" t="s">
        <v>37</v>
      </c>
      <c r="L20" s="4" t="s">
        <v>8</v>
      </c>
      <c r="M20" s="4" t="s">
        <v>38</v>
      </c>
      <c r="N20" s="5">
        <v>50310</v>
      </c>
      <c r="O20" s="6">
        <v>44285</v>
      </c>
      <c r="P20" s="15">
        <v>0.4</v>
      </c>
      <c r="Q20" s="21" t="s">
        <v>9</v>
      </c>
    </row>
    <row r="21" spans="2:17" x14ac:dyDescent="0.25">
      <c r="J21" s="20" t="s">
        <v>98</v>
      </c>
      <c r="K21" s="4" t="s">
        <v>39</v>
      </c>
      <c r="L21" s="4" t="s">
        <v>8</v>
      </c>
      <c r="M21" s="4" t="s">
        <v>40</v>
      </c>
      <c r="N21" s="5">
        <v>52965</v>
      </c>
      <c r="O21" s="6">
        <v>44288</v>
      </c>
      <c r="P21" s="15">
        <v>0.3</v>
      </c>
      <c r="Q21" s="21" t="s">
        <v>9</v>
      </c>
    </row>
    <row r="22" spans="2:17" x14ac:dyDescent="0.25">
      <c r="J22" s="20" t="s">
        <v>99</v>
      </c>
      <c r="K22" s="4" t="s">
        <v>41</v>
      </c>
      <c r="L22" s="4" t="s">
        <v>8</v>
      </c>
      <c r="M22" s="4" t="s">
        <v>42</v>
      </c>
      <c r="N22" s="5">
        <v>62195</v>
      </c>
      <c r="O22" s="6">
        <v>44434</v>
      </c>
      <c r="P22" s="15">
        <v>1</v>
      </c>
      <c r="Q22" s="21" t="s">
        <v>9</v>
      </c>
    </row>
    <row r="23" spans="2:17" x14ac:dyDescent="0.25">
      <c r="J23" s="20" t="s">
        <v>100</v>
      </c>
      <c r="K23" s="4" t="s">
        <v>43</v>
      </c>
      <c r="L23" s="4" t="s">
        <v>8</v>
      </c>
      <c r="M23" s="4" t="s">
        <v>20</v>
      </c>
      <c r="N23" s="5">
        <v>43330</v>
      </c>
      <c r="O23" s="6">
        <v>43809</v>
      </c>
      <c r="P23" s="15">
        <v>0.5</v>
      </c>
      <c r="Q23" s="21" t="s">
        <v>17</v>
      </c>
    </row>
    <row r="24" spans="2:17" x14ac:dyDescent="0.25">
      <c r="J24" s="20" t="s">
        <v>101</v>
      </c>
      <c r="K24" s="4" t="s">
        <v>44</v>
      </c>
      <c r="L24" s="4" t="s">
        <v>11</v>
      </c>
      <c r="M24" s="4" t="s">
        <v>16</v>
      </c>
      <c r="N24" s="5">
        <v>71570</v>
      </c>
      <c r="O24" s="6">
        <v>44249</v>
      </c>
      <c r="P24" s="15">
        <v>0.5</v>
      </c>
      <c r="Q24" s="21" t="s">
        <v>9</v>
      </c>
    </row>
    <row r="25" spans="2:17" x14ac:dyDescent="0.25">
      <c r="J25" s="20" t="s">
        <v>102</v>
      </c>
      <c r="K25" s="4" t="s">
        <v>45</v>
      </c>
      <c r="L25" s="4" t="s">
        <v>11</v>
      </c>
      <c r="M25" s="4" t="s">
        <v>38</v>
      </c>
      <c r="N25" s="5">
        <v>61995</v>
      </c>
      <c r="O25" s="6">
        <v>43794</v>
      </c>
      <c r="P25" s="15">
        <v>0.3</v>
      </c>
      <c r="Q25" s="21" t="s">
        <v>9</v>
      </c>
    </row>
    <row r="26" spans="2:17" x14ac:dyDescent="0.25">
      <c r="J26" s="20" t="s">
        <v>103</v>
      </c>
      <c r="K26" s="4" t="s">
        <v>46</v>
      </c>
      <c r="L26" s="4" t="s">
        <v>11</v>
      </c>
      <c r="M26" s="4" t="s">
        <v>14</v>
      </c>
      <c r="N26" s="5">
        <v>89690</v>
      </c>
      <c r="O26" s="6">
        <v>43206</v>
      </c>
      <c r="P26" s="15">
        <v>1</v>
      </c>
      <c r="Q26" s="21" t="s">
        <v>9</v>
      </c>
    </row>
    <row r="27" spans="2:17" x14ac:dyDescent="0.25">
      <c r="J27" s="20" t="s">
        <v>104</v>
      </c>
      <c r="K27" s="4" t="s">
        <v>47</v>
      </c>
      <c r="L27" s="4" t="s">
        <v>8</v>
      </c>
      <c r="M27" s="4" t="s">
        <v>48</v>
      </c>
      <c r="N27" s="5">
        <v>104335</v>
      </c>
      <c r="O27" s="6">
        <v>43874</v>
      </c>
      <c r="P27" s="15">
        <v>1</v>
      </c>
      <c r="Q27" s="21" t="s">
        <v>9</v>
      </c>
    </row>
    <row r="28" spans="2:17" x14ac:dyDescent="0.25">
      <c r="J28" s="20" t="s">
        <v>105</v>
      </c>
      <c r="K28" s="4" t="s">
        <v>49</v>
      </c>
      <c r="L28" s="4" t="s">
        <v>8</v>
      </c>
      <c r="M28" s="4" t="s">
        <v>40</v>
      </c>
      <c r="N28" s="5">
        <v>52245</v>
      </c>
      <c r="O28" s="6">
        <v>43573</v>
      </c>
      <c r="P28" s="15">
        <v>1</v>
      </c>
      <c r="Q28" s="21" t="s">
        <v>31</v>
      </c>
    </row>
    <row r="29" spans="2:17" x14ac:dyDescent="0.25">
      <c r="J29" s="20" t="s">
        <v>106</v>
      </c>
      <c r="K29" s="4" t="s">
        <v>50</v>
      </c>
      <c r="L29" s="4" t="s">
        <v>8</v>
      </c>
      <c r="M29" s="4" t="s">
        <v>51</v>
      </c>
      <c r="N29" s="5">
        <v>90700</v>
      </c>
      <c r="O29" s="6">
        <v>44221</v>
      </c>
      <c r="P29" s="15">
        <v>0.8</v>
      </c>
      <c r="Q29" s="21" t="s">
        <v>9</v>
      </c>
    </row>
    <row r="30" spans="2:17" x14ac:dyDescent="0.25">
      <c r="J30" s="20" t="s">
        <v>107</v>
      </c>
      <c r="K30" s="4" t="s">
        <v>52</v>
      </c>
      <c r="L30" s="4" t="s">
        <v>8</v>
      </c>
      <c r="M30" s="4" t="s">
        <v>12</v>
      </c>
      <c r="N30" s="5">
        <v>90885</v>
      </c>
      <c r="O30" s="6">
        <v>43826</v>
      </c>
      <c r="P30" s="15">
        <v>1</v>
      </c>
      <c r="Q30" s="21" t="s">
        <v>9</v>
      </c>
    </row>
    <row r="31" spans="2:17" x14ac:dyDescent="0.25">
      <c r="J31" s="20" t="s">
        <v>108</v>
      </c>
      <c r="K31" s="4" t="s">
        <v>53</v>
      </c>
      <c r="L31" s="4" t="s">
        <v>8</v>
      </c>
      <c r="M31" s="4" t="s">
        <v>38</v>
      </c>
      <c r="N31" s="5">
        <v>76320</v>
      </c>
      <c r="O31" s="6">
        <v>44383</v>
      </c>
      <c r="P31" s="15">
        <v>0.8</v>
      </c>
      <c r="Q31" s="21" t="s">
        <v>31</v>
      </c>
    </row>
    <row r="32" spans="2:17" x14ac:dyDescent="0.25">
      <c r="J32" s="20" t="s">
        <v>109</v>
      </c>
      <c r="K32" s="4" t="s">
        <v>54</v>
      </c>
      <c r="L32" s="4" t="s">
        <v>8</v>
      </c>
      <c r="M32" s="4" t="s">
        <v>12</v>
      </c>
      <c r="N32" s="5">
        <v>73360</v>
      </c>
      <c r="O32" s="6">
        <v>43972</v>
      </c>
      <c r="P32" s="15">
        <v>1</v>
      </c>
      <c r="Q32" s="21" t="s">
        <v>31</v>
      </c>
    </row>
    <row r="33" spans="10:17" x14ac:dyDescent="0.25">
      <c r="J33" s="20" t="s">
        <v>110</v>
      </c>
      <c r="K33" s="4" t="s">
        <v>55</v>
      </c>
      <c r="L33" s="4" t="s">
        <v>11</v>
      </c>
      <c r="M33" s="4" t="s">
        <v>25</v>
      </c>
      <c r="N33" s="5">
        <v>50450</v>
      </c>
      <c r="O33" s="6">
        <v>43418</v>
      </c>
      <c r="P33" s="15">
        <v>0.8</v>
      </c>
      <c r="Q33" s="21" t="s">
        <v>9</v>
      </c>
    </row>
    <row r="34" spans="10:17" x14ac:dyDescent="0.25">
      <c r="J34" s="20" t="s">
        <v>111</v>
      </c>
      <c r="K34" s="4" t="s">
        <v>56</v>
      </c>
      <c r="L34" s="4" t="s">
        <v>8</v>
      </c>
      <c r="M34" s="4" t="s">
        <v>16</v>
      </c>
      <c r="N34" s="5">
        <v>53950</v>
      </c>
      <c r="O34" s="6">
        <v>43808</v>
      </c>
      <c r="P34" s="15">
        <v>1</v>
      </c>
      <c r="Q34" s="21" t="s">
        <v>31</v>
      </c>
    </row>
    <row r="35" spans="10:17" x14ac:dyDescent="0.25">
      <c r="J35" s="20" t="s">
        <v>112</v>
      </c>
      <c r="K35" s="4" t="s">
        <v>57</v>
      </c>
      <c r="L35" s="4" t="s">
        <v>8</v>
      </c>
      <c r="M35" s="4" t="s">
        <v>51</v>
      </c>
      <c r="N35" s="5">
        <v>113615</v>
      </c>
      <c r="O35" s="6">
        <v>43255</v>
      </c>
      <c r="P35" s="15">
        <v>1</v>
      </c>
      <c r="Q35" s="21" t="s">
        <v>9</v>
      </c>
    </row>
    <row r="36" spans="10:17" x14ac:dyDescent="0.25">
      <c r="J36" s="20" t="s">
        <v>113</v>
      </c>
      <c r="K36" s="4" t="s">
        <v>58</v>
      </c>
      <c r="L36" s="4" t="s">
        <v>11</v>
      </c>
      <c r="M36" s="4" t="s">
        <v>48</v>
      </c>
      <c r="N36" s="5">
        <v>110905</v>
      </c>
      <c r="O36" s="6">
        <v>43434</v>
      </c>
      <c r="P36" s="15">
        <v>1</v>
      </c>
      <c r="Q36" s="21" t="s">
        <v>31</v>
      </c>
    </row>
    <row r="37" spans="10:17" x14ac:dyDescent="0.25">
      <c r="J37" s="20" t="s">
        <v>114</v>
      </c>
      <c r="K37" s="4" t="s">
        <v>59</v>
      </c>
      <c r="L37" s="4" t="s">
        <v>11</v>
      </c>
      <c r="M37" s="4" t="s">
        <v>21</v>
      </c>
      <c r="N37" s="5">
        <v>100370</v>
      </c>
      <c r="O37" s="6">
        <v>44067</v>
      </c>
      <c r="P37" s="15">
        <v>0.8</v>
      </c>
      <c r="Q37" s="21" t="s">
        <v>17</v>
      </c>
    </row>
    <row r="38" spans="10:17" x14ac:dyDescent="0.25">
      <c r="J38" s="20" t="s">
        <v>115</v>
      </c>
      <c r="K38" s="4" t="s">
        <v>60</v>
      </c>
      <c r="L38" s="4" t="s">
        <v>11</v>
      </c>
      <c r="M38" s="4" t="s">
        <v>40</v>
      </c>
      <c r="N38" s="5">
        <v>69165</v>
      </c>
      <c r="O38" s="6">
        <v>43397</v>
      </c>
      <c r="P38" s="15">
        <v>1</v>
      </c>
      <c r="Q38" s="21" t="s">
        <v>9</v>
      </c>
    </row>
    <row r="39" spans="10:17" x14ac:dyDescent="0.25">
      <c r="J39" s="20" t="s">
        <v>116</v>
      </c>
      <c r="K39" s="4" t="s">
        <v>61</v>
      </c>
      <c r="L39" s="4" t="s">
        <v>8</v>
      </c>
      <c r="M39" s="4" t="s">
        <v>16</v>
      </c>
      <c r="N39" s="5">
        <v>114690</v>
      </c>
      <c r="O39" s="6">
        <v>44039</v>
      </c>
      <c r="P39" s="15">
        <v>1</v>
      </c>
      <c r="Q39" s="21" t="s">
        <v>31</v>
      </c>
    </row>
    <row r="40" spans="10:17" x14ac:dyDescent="0.25">
      <c r="J40" s="20" t="s">
        <v>117</v>
      </c>
      <c r="K40" s="4" t="s">
        <v>62</v>
      </c>
      <c r="L40" s="4" t="s">
        <v>8</v>
      </c>
      <c r="M40" s="4" t="s">
        <v>38</v>
      </c>
      <c r="N40" s="5">
        <v>86555</v>
      </c>
      <c r="O40" s="6">
        <v>44104</v>
      </c>
      <c r="P40" s="15">
        <v>1</v>
      </c>
      <c r="Q40" s="21" t="s">
        <v>9</v>
      </c>
    </row>
    <row r="41" spans="10:17" x14ac:dyDescent="0.25">
      <c r="J41" s="20" t="s">
        <v>118</v>
      </c>
      <c r="K41" s="4" t="s">
        <v>63</v>
      </c>
      <c r="L41" s="4" t="s">
        <v>11</v>
      </c>
      <c r="M41" s="4" t="s">
        <v>14</v>
      </c>
      <c r="N41" s="5">
        <v>31175</v>
      </c>
      <c r="O41" s="6">
        <v>43665</v>
      </c>
      <c r="P41" s="15">
        <v>1</v>
      </c>
      <c r="Q41" s="21" t="s">
        <v>17</v>
      </c>
    </row>
    <row r="42" spans="10:17" x14ac:dyDescent="0.25">
      <c r="J42" s="20" t="s">
        <v>119</v>
      </c>
      <c r="K42" s="4" t="s">
        <v>64</v>
      </c>
      <c r="L42" s="4" t="s">
        <v>8</v>
      </c>
      <c r="M42" s="4" t="s">
        <v>12</v>
      </c>
      <c r="N42" s="5">
        <v>80170</v>
      </c>
      <c r="O42" s="6">
        <v>44053</v>
      </c>
      <c r="P42" s="15">
        <v>1</v>
      </c>
      <c r="Q42" s="21" t="s">
        <v>9</v>
      </c>
    </row>
    <row r="43" spans="10:17" x14ac:dyDescent="0.25">
      <c r="J43" s="20" t="s">
        <v>120</v>
      </c>
      <c r="K43" s="4" t="s">
        <v>56</v>
      </c>
      <c r="L43" s="4" t="s">
        <v>8</v>
      </c>
      <c r="M43" s="4" t="s">
        <v>16</v>
      </c>
      <c r="N43" s="5">
        <v>53950</v>
      </c>
      <c r="O43" s="6">
        <v>43808</v>
      </c>
      <c r="P43" s="15">
        <v>1</v>
      </c>
      <c r="Q43" s="21" t="s">
        <v>31</v>
      </c>
    </row>
    <row r="44" spans="10:17" x14ac:dyDescent="0.25">
      <c r="J44" s="20" t="s">
        <v>121</v>
      </c>
      <c r="K44" s="4" t="s">
        <v>65</v>
      </c>
      <c r="L44" s="4" t="s">
        <v>11</v>
      </c>
      <c r="M44" s="4" t="s">
        <v>21</v>
      </c>
      <c r="N44" s="5">
        <v>58935</v>
      </c>
      <c r="O44" s="6">
        <v>43717</v>
      </c>
      <c r="P44" s="15">
        <v>1</v>
      </c>
      <c r="Q44" s="21" t="s">
        <v>31</v>
      </c>
    </row>
    <row r="45" spans="10:17" x14ac:dyDescent="0.25">
      <c r="J45" s="20" t="s">
        <v>122</v>
      </c>
      <c r="K45" s="4" t="s">
        <v>66</v>
      </c>
      <c r="L45" s="4" t="s">
        <v>11</v>
      </c>
      <c r="M45" s="4" t="s">
        <v>21</v>
      </c>
      <c r="N45" s="5">
        <v>63555</v>
      </c>
      <c r="O45" s="6">
        <v>44159</v>
      </c>
      <c r="P45" s="15">
        <v>1</v>
      </c>
      <c r="Q45" s="21" t="s">
        <v>9</v>
      </c>
    </row>
    <row r="46" spans="10:17" x14ac:dyDescent="0.25">
      <c r="J46" s="20" t="s">
        <v>123</v>
      </c>
      <c r="K46" s="4" t="s">
        <v>67</v>
      </c>
      <c r="L46" s="4" t="s">
        <v>8</v>
      </c>
      <c r="M46" s="4" t="s">
        <v>40</v>
      </c>
      <c r="N46" s="5">
        <v>57420</v>
      </c>
      <c r="O46" s="6">
        <v>43305</v>
      </c>
      <c r="P46" s="15">
        <v>1</v>
      </c>
      <c r="Q46" s="21" t="s">
        <v>17</v>
      </c>
    </row>
    <row r="47" spans="10:17" x14ac:dyDescent="0.25">
      <c r="J47" s="20" t="s">
        <v>124</v>
      </c>
      <c r="K47" s="4" t="s">
        <v>68</v>
      </c>
      <c r="L47" s="4" t="s">
        <v>11</v>
      </c>
      <c r="M47" s="4" t="s">
        <v>48</v>
      </c>
      <c r="N47" s="5">
        <v>67820</v>
      </c>
      <c r="O47" s="6">
        <v>43406</v>
      </c>
      <c r="P47" s="15">
        <v>0.6</v>
      </c>
      <c r="Q47" s="21" t="s">
        <v>17</v>
      </c>
    </row>
    <row r="48" spans="10:17" x14ac:dyDescent="0.25">
      <c r="J48" s="20" t="s">
        <v>125</v>
      </c>
      <c r="K48" s="4" t="s">
        <v>69</v>
      </c>
      <c r="L48" s="4" t="s">
        <v>8</v>
      </c>
      <c r="M48" s="4" t="s">
        <v>23</v>
      </c>
      <c r="N48" s="5">
        <v>40755</v>
      </c>
      <c r="O48" s="6">
        <v>43152</v>
      </c>
      <c r="P48" s="15">
        <v>0.6</v>
      </c>
      <c r="Q48" s="21" t="s">
        <v>9</v>
      </c>
    </row>
    <row r="49" spans="10:17" x14ac:dyDescent="0.25">
      <c r="J49" s="20" t="s">
        <v>126</v>
      </c>
      <c r="K49" s="4" t="s">
        <v>70</v>
      </c>
      <c r="L49" s="4" t="s">
        <v>11</v>
      </c>
      <c r="M49" s="4" t="s">
        <v>16</v>
      </c>
      <c r="N49" s="5">
        <v>102935</v>
      </c>
      <c r="O49" s="6">
        <v>44315</v>
      </c>
      <c r="P49" s="15">
        <v>1</v>
      </c>
      <c r="Q49" s="21" t="s">
        <v>9</v>
      </c>
    </row>
    <row r="50" spans="10:17" x14ac:dyDescent="0.25">
      <c r="J50" s="20" t="s">
        <v>127</v>
      </c>
      <c r="K50" s="4" t="s">
        <v>71</v>
      </c>
      <c r="L50" s="4" t="s">
        <v>8</v>
      </c>
      <c r="M50" s="4" t="s">
        <v>42</v>
      </c>
      <c r="N50" s="5">
        <v>68860</v>
      </c>
      <c r="O50" s="6">
        <v>43508</v>
      </c>
      <c r="P50" s="15">
        <v>0.4</v>
      </c>
      <c r="Q50" s="21" t="s">
        <v>9</v>
      </c>
    </row>
    <row r="51" spans="10:17" x14ac:dyDescent="0.25">
      <c r="J51" s="20" t="s">
        <v>128</v>
      </c>
      <c r="K51" s="4" t="s">
        <v>72</v>
      </c>
      <c r="L51" s="4" t="s">
        <v>8</v>
      </c>
      <c r="M51" s="4" t="s">
        <v>16</v>
      </c>
      <c r="N51" s="5">
        <v>79570</v>
      </c>
      <c r="O51" s="6">
        <v>43272</v>
      </c>
      <c r="P51" s="15">
        <v>1</v>
      </c>
      <c r="Q51" s="21" t="s">
        <v>17</v>
      </c>
    </row>
    <row r="52" spans="10:17" x14ac:dyDescent="0.25">
      <c r="J52" s="20" t="s">
        <v>129</v>
      </c>
      <c r="K52" s="4" t="s">
        <v>73</v>
      </c>
      <c r="L52" s="4" t="s">
        <v>11</v>
      </c>
      <c r="M52" s="4" t="s">
        <v>38</v>
      </c>
      <c r="N52" s="5">
        <v>35945</v>
      </c>
      <c r="O52" s="6">
        <v>44078</v>
      </c>
      <c r="P52" s="15">
        <v>1</v>
      </c>
      <c r="Q52" s="21" t="s">
        <v>9</v>
      </c>
    </row>
    <row r="53" spans="10:17" x14ac:dyDescent="0.25">
      <c r="J53" s="20" t="s">
        <v>130</v>
      </c>
      <c r="K53" s="4" t="s">
        <v>74</v>
      </c>
      <c r="L53" s="4" t="s">
        <v>11</v>
      </c>
      <c r="M53" s="4" t="s">
        <v>16</v>
      </c>
      <c r="N53" s="5">
        <v>116770</v>
      </c>
      <c r="O53" s="6">
        <v>43949</v>
      </c>
      <c r="P53" s="15">
        <v>0.4</v>
      </c>
      <c r="Q53" s="21" t="s">
        <v>31</v>
      </c>
    </row>
    <row r="54" spans="10:17" x14ac:dyDescent="0.25">
      <c r="J54" s="20" t="s">
        <v>131</v>
      </c>
      <c r="K54" s="4" t="s">
        <v>75</v>
      </c>
      <c r="L54" s="4" t="s">
        <v>8</v>
      </c>
      <c r="M54" s="4" t="s">
        <v>25</v>
      </c>
      <c r="N54" s="5">
        <v>85455</v>
      </c>
      <c r="O54" s="6">
        <v>43839</v>
      </c>
      <c r="P54" s="15">
        <v>1</v>
      </c>
      <c r="Q54" s="21" t="s">
        <v>9</v>
      </c>
    </row>
    <row r="55" spans="10:17" x14ac:dyDescent="0.25">
      <c r="J55" s="20" t="s">
        <v>132</v>
      </c>
      <c r="K55" s="4" t="s">
        <v>76</v>
      </c>
      <c r="L55" s="4" t="s">
        <v>11</v>
      </c>
      <c r="M55" s="4" t="s">
        <v>25</v>
      </c>
      <c r="N55" s="5">
        <v>39700</v>
      </c>
      <c r="O55" s="6">
        <v>44203</v>
      </c>
      <c r="P55" s="15">
        <v>0.8</v>
      </c>
      <c r="Q55" s="21" t="s">
        <v>9</v>
      </c>
    </row>
    <row r="56" spans="10:17" x14ac:dyDescent="0.25">
      <c r="J56" s="20" t="s">
        <v>133</v>
      </c>
      <c r="K56" s="4" t="s">
        <v>77</v>
      </c>
      <c r="L56" s="4" t="s">
        <v>11</v>
      </c>
      <c r="M56" s="4" t="s">
        <v>48</v>
      </c>
      <c r="N56" s="5">
        <v>38440</v>
      </c>
      <c r="O56" s="6">
        <v>43962</v>
      </c>
      <c r="P56" s="15">
        <v>1</v>
      </c>
      <c r="Q56" s="21" t="s">
        <v>9</v>
      </c>
    </row>
    <row r="57" spans="10:17" x14ac:dyDescent="0.25">
      <c r="J57" s="27" t="s">
        <v>134</v>
      </c>
      <c r="K57" s="28" t="s">
        <v>78</v>
      </c>
      <c r="L57" s="28" t="s">
        <v>8</v>
      </c>
      <c r="M57" s="28" t="s">
        <v>20</v>
      </c>
      <c r="N57" s="29">
        <v>50855</v>
      </c>
      <c r="O57" s="30">
        <v>44221</v>
      </c>
      <c r="P57" s="31">
        <v>1</v>
      </c>
      <c r="Q57" s="32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0D63-C6CB-452A-9DCC-60E8FA5DBA13}">
  <dimension ref="A1:S60"/>
  <sheetViews>
    <sheetView showGridLines="0" topLeftCell="A19" zoomScale="115" zoomScaleNormal="115" workbookViewId="0">
      <selection activeCell="E15" sqref="E15"/>
    </sheetView>
  </sheetViews>
  <sheetFormatPr defaultRowHeight="15" x14ac:dyDescent="0.25"/>
  <cols>
    <col min="1" max="1" width="1.7109375" customWidth="1"/>
    <col min="2" max="2" width="3.7109375" customWidth="1"/>
    <col min="3" max="3" width="33.85546875" customWidth="1"/>
    <col min="4" max="10" width="14.140625" customWidth="1"/>
    <col min="11" max="12" width="9" customWidth="1"/>
    <col min="13" max="13" width="21.42578125" bestFit="1" customWidth="1"/>
    <col min="14" max="14" width="9" customWidth="1"/>
    <col min="15" max="15" width="25.85546875" bestFit="1" customWidth="1"/>
    <col min="16" max="16" width="11.85546875" bestFit="1" customWidth="1"/>
    <col min="17" max="17" width="11.28515625" customWidth="1"/>
    <col min="18" max="18" width="6.28515625" customWidth="1"/>
    <col min="19" max="19" width="15.42578125" customWidth="1"/>
  </cols>
  <sheetData>
    <row r="1" spans="1:19" s="2" customFormat="1" ht="52.5" customHeight="1" x14ac:dyDescent="0.25">
      <c r="A1" s="1"/>
      <c r="C1" s="3" t="s">
        <v>79</v>
      </c>
    </row>
    <row r="5" spans="1:19" x14ac:dyDescent="0.25">
      <c r="L5" s="12" t="s">
        <v>0</v>
      </c>
      <c r="M5" s="12" t="s">
        <v>1</v>
      </c>
      <c r="N5" s="12" t="s">
        <v>2</v>
      </c>
      <c r="O5" s="12" t="s">
        <v>3</v>
      </c>
      <c r="P5" s="13" t="s">
        <v>4</v>
      </c>
      <c r="Q5" s="14" t="s">
        <v>5</v>
      </c>
      <c r="R5" s="12" t="s">
        <v>6</v>
      </c>
      <c r="S5" s="12" t="s">
        <v>7</v>
      </c>
    </row>
    <row r="6" spans="1:19" x14ac:dyDescent="0.25">
      <c r="C6" t="s">
        <v>86</v>
      </c>
      <c r="L6" t="s">
        <v>80</v>
      </c>
      <c r="M6" t="s">
        <v>10</v>
      </c>
      <c r="N6" t="s">
        <v>11</v>
      </c>
      <c r="O6" t="s">
        <v>12</v>
      </c>
      <c r="P6" s="10">
        <v>88360</v>
      </c>
      <c r="Q6" s="11">
        <v>43710</v>
      </c>
      <c r="R6">
        <v>1</v>
      </c>
      <c r="S6" t="s">
        <v>9</v>
      </c>
    </row>
    <row r="7" spans="1:19" x14ac:dyDescent="0.25">
      <c r="C7" t="str">
        <f>_xlfn.XLOOKUP(C6,staff[Emp ID], staff[Name])</f>
        <v xml:space="preserve"> Leena Bruckshaw</v>
      </c>
      <c r="L7" t="s">
        <v>81</v>
      </c>
      <c r="M7" t="s">
        <v>13</v>
      </c>
      <c r="N7" t="s">
        <v>11</v>
      </c>
      <c r="O7" t="s">
        <v>14</v>
      </c>
      <c r="P7" s="10">
        <v>85880</v>
      </c>
      <c r="Q7" s="11">
        <v>43902</v>
      </c>
      <c r="R7">
        <v>1</v>
      </c>
      <c r="S7" t="s">
        <v>9</v>
      </c>
    </row>
    <row r="8" spans="1:19" x14ac:dyDescent="0.25">
      <c r="C8" s="16"/>
      <c r="L8" t="s">
        <v>82</v>
      </c>
      <c r="M8" t="s">
        <v>15</v>
      </c>
      <c r="N8" t="s">
        <v>11</v>
      </c>
      <c r="O8" t="s">
        <v>16</v>
      </c>
      <c r="P8" s="10">
        <v>93130</v>
      </c>
      <c r="Q8" s="11">
        <v>43164</v>
      </c>
      <c r="R8">
        <v>1</v>
      </c>
      <c r="S8" t="s">
        <v>17</v>
      </c>
    </row>
    <row r="9" spans="1:19" x14ac:dyDescent="0.25">
      <c r="L9" t="s">
        <v>83</v>
      </c>
      <c r="M9" t="s">
        <v>18</v>
      </c>
      <c r="N9" t="s">
        <v>11</v>
      </c>
      <c r="O9" t="s">
        <v>16</v>
      </c>
      <c r="P9" s="10">
        <v>57000</v>
      </c>
      <c r="Q9" s="11">
        <v>43192</v>
      </c>
      <c r="R9">
        <v>0.7</v>
      </c>
      <c r="S9" t="s">
        <v>9</v>
      </c>
    </row>
    <row r="10" spans="1:19" x14ac:dyDescent="0.25">
      <c r="C10" t="s">
        <v>139</v>
      </c>
      <c r="L10" t="s">
        <v>84</v>
      </c>
      <c r="M10" t="s">
        <v>19</v>
      </c>
      <c r="N10" t="s">
        <v>8</v>
      </c>
      <c r="O10" t="s">
        <v>20</v>
      </c>
      <c r="P10" s="10">
        <v>118975</v>
      </c>
      <c r="Q10" s="11">
        <v>44120</v>
      </c>
      <c r="R10">
        <v>1</v>
      </c>
      <c r="S10" t="s">
        <v>9</v>
      </c>
    </row>
    <row r="11" spans="1:19" x14ac:dyDescent="0.25">
      <c r="C11" s="17" t="s">
        <v>140</v>
      </c>
      <c r="L11" t="s">
        <v>85</v>
      </c>
      <c r="M11" t="s">
        <v>22</v>
      </c>
      <c r="N11" t="s">
        <v>11</v>
      </c>
      <c r="O11" t="s">
        <v>23</v>
      </c>
      <c r="P11" s="10">
        <v>66015</v>
      </c>
      <c r="Q11" s="11">
        <v>43643</v>
      </c>
      <c r="R11">
        <v>0.9</v>
      </c>
      <c r="S11" t="s">
        <v>9</v>
      </c>
    </row>
    <row r="12" spans="1:19" x14ac:dyDescent="0.25">
      <c r="L12" t="s">
        <v>86</v>
      </c>
      <c r="M12" t="s">
        <v>24</v>
      </c>
      <c r="N12" t="s">
        <v>8</v>
      </c>
      <c r="O12" t="s">
        <v>25</v>
      </c>
      <c r="P12" s="10">
        <v>74280</v>
      </c>
      <c r="Q12" s="11">
        <v>43466</v>
      </c>
      <c r="R12">
        <v>1</v>
      </c>
      <c r="S12" t="s">
        <v>9</v>
      </c>
    </row>
    <row r="13" spans="1:19" x14ac:dyDescent="0.25">
      <c r="C13" s="11">
        <f>_xlfn.XLOOKUP(C11&amp;"*",staff[Name],staff[Start Date],,2)</f>
        <v>43494</v>
      </c>
      <c r="L13" t="s">
        <v>87</v>
      </c>
      <c r="M13" t="s">
        <v>26</v>
      </c>
      <c r="N13" t="s">
        <v>11</v>
      </c>
      <c r="O13" t="s">
        <v>12</v>
      </c>
      <c r="P13" s="10">
        <v>68980</v>
      </c>
      <c r="Q13" s="11">
        <v>43494</v>
      </c>
      <c r="R13">
        <v>0.8</v>
      </c>
      <c r="S13" t="s">
        <v>9</v>
      </c>
    </row>
    <row r="14" spans="1:19" x14ac:dyDescent="0.25">
      <c r="L14" t="s">
        <v>88</v>
      </c>
      <c r="M14" t="s">
        <v>27</v>
      </c>
      <c r="N14" t="s">
        <v>11</v>
      </c>
      <c r="O14" t="s">
        <v>14</v>
      </c>
      <c r="P14" s="10">
        <v>42315</v>
      </c>
      <c r="Q14" s="11">
        <v>44487</v>
      </c>
      <c r="R14">
        <v>1</v>
      </c>
      <c r="S14" t="s">
        <v>17</v>
      </c>
    </row>
    <row r="15" spans="1:19" x14ac:dyDescent="0.25">
      <c r="C15" s="11">
        <f>VLOOKUP(C11&amp;"*",staff[[Name]:[Start Date]],5,FALSE)</f>
        <v>43494</v>
      </c>
      <c r="L15" t="s">
        <v>89</v>
      </c>
      <c r="M15" t="s">
        <v>28</v>
      </c>
      <c r="N15" t="s">
        <v>11</v>
      </c>
      <c r="O15" t="s">
        <v>20</v>
      </c>
      <c r="P15" s="10">
        <v>114425</v>
      </c>
      <c r="Q15" s="11">
        <v>43857</v>
      </c>
      <c r="R15">
        <v>1</v>
      </c>
      <c r="S15" t="s">
        <v>9</v>
      </c>
    </row>
    <row r="16" spans="1:19" x14ac:dyDescent="0.25">
      <c r="L16" t="s">
        <v>90</v>
      </c>
      <c r="M16" t="s">
        <v>29</v>
      </c>
      <c r="N16" t="s">
        <v>11</v>
      </c>
      <c r="O16" t="s">
        <v>12</v>
      </c>
      <c r="P16" s="10">
        <v>69195</v>
      </c>
      <c r="Q16" s="11">
        <v>44305</v>
      </c>
      <c r="R16">
        <v>1</v>
      </c>
      <c r="S16" t="s">
        <v>9</v>
      </c>
    </row>
    <row r="17" spans="3:19" x14ac:dyDescent="0.25">
      <c r="L17" t="s">
        <v>91</v>
      </c>
      <c r="M17" t="s">
        <v>30</v>
      </c>
      <c r="N17" t="s">
        <v>8</v>
      </c>
      <c r="O17" t="s">
        <v>21</v>
      </c>
      <c r="P17" s="10">
        <v>61215</v>
      </c>
      <c r="Q17" s="11">
        <v>43171</v>
      </c>
      <c r="R17">
        <v>1</v>
      </c>
      <c r="S17" t="s">
        <v>31</v>
      </c>
    </row>
    <row r="18" spans="3:19" x14ac:dyDescent="0.25">
      <c r="C18" t="str" cm="1">
        <f t="array" ref="C18:J18">_xlfn.XLOOKUP(C6,staff[Emp ID],staff[])</f>
        <v>AC07</v>
      </c>
      <c r="D18" t="str">
        <v xml:space="preserve"> Leena Bruckshaw</v>
      </c>
      <c r="E18" t="str">
        <v>Male</v>
      </c>
      <c r="F18" t="str">
        <v>Research and Development</v>
      </c>
      <c r="G18">
        <v>74280</v>
      </c>
      <c r="H18">
        <v>43466</v>
      </c>
      <c r="I18">
        <v>1</v>
      </c>
      <c r="J18" t="str">
        <v>Permanent</v>
      </c>
      <c r="L18" t="s">
        <v>92</v>
      </c>
      <c r="M18" t="s">
        <v>32</v>
      </c>
      <c r="N18" t="s">
        <v>8</v>
      </c>
      <c r="O18" t="s">
        <v>21</v>
      </c>
      <c r="P18" s="10">
        <v>54135</v>
      </c>
      <c r="Q18" s="11">
        <v>43763</v>
      </c>
      <c r="R18">
        <v>1</v>
      </c>
      <c r="S18" t="s">
        <v>9</v>
      </c>
    </row>
    <row r="19" spans="3:19" x14ac:dyDescent="0.25">
      <c r="L19" t="s">
        <v>93</v>
      </c>
      <c r="M19" t="s">
        <v>33</v>
      </c>
      <c r="N19" t="s">
        <v>11</v>
      </c>
      <c r="O19" t="s">
        <v>16</v>
      </c>
      <c r="P19" s="10">
        <v>37900</v>
      </c>
      <c r="Q19" s="11">
        <v>43823</v>
      </c>
      <c r="R19">
        <v>1</v>
      </c>
      <c r="S19" t="s">
        <v>9</v>
      </c>
    </row>
    <row r="20" spans="3:19" x14ac:dyDescent="0.25">
      <c r="C20" t="str" cm="1">
        <f t="array" ref="C20:C27">TRANSPOSE(_xlfn.XLOOKUP(C6,staff[Emp ID],staff[]))</f>
        <v>AC07</v>
      </c>
      <c r="L20" t="s">
        <v>94</v>
      </c>
      <c r="M20" t="s">
        <v>34</v>
      </c>
      <c r="N20" t="s">
        <v>8</v>
      </c>
      <c r="O20" t="s">
        <v>20</v>
      </c>
      <c r="P20" s="10">
        <v>39970</v>
      </c>
      <c r="Q20" s="11">
        <v>43444</v>
      </c>
      <c r="R20">
        <v>1</v>
      </c>
      <c r="S20" t="s">
        <v>31</v>
      </c>
    </row>
    <row r="21" spans="3:19" x14ac:dyDescent="0.25">
      <c r="C21" t="str">
        <v xml:space="preserve"> Leena Bruckshaw</v>
      </c>
      <c r="L21" t="s">
        <v>95</v>
      </c>
      <c r="M21" t="s">
        <v>35</v>
      </c>
      <c r="N21" t="s">
        <v>8</v>
      </c>
      <c r="O21" t="s">
        <v>14</v>
      </c>
      <c r="P21" s="10">
        <v>69915</v>
      </c>
      <c r="Q21" s="11">
        <v>43584</v>
      </c>
      <c r="R21">
        <v>1</v>
      </c>
      <c r="S21" t="s">
        <v>9</v>
      </c>
    </row>
    <row r="22" spans="3:19" x14ac:dyDescent="0.25">
      <c r="C22" t="str">
        <v>Male</v>
      </c>
      <c r="L22" t="s">
        <v>96</v>
      </c>
      <c r="M22" t="s">
        <v>36</v>
      </c>
      <c r="N22" t="s">
        <v>8</v>
      </c>
      <c r="O22" t="s">
        <v>25</v>
      </c>
      <c r="P22" s="10">
        <v>52750</v>
      </c>
      <c r="Q22" s="11">
        <v>43857</v>
      </c>
      <c r="R22">
        <v>1</v>
      </c>
      <c r="S22" t="s">
        <v>9</v>
      </c>
    </row>
    <row r="23" spans="3:19" x14ac:dyDescent="0.25">
      <c r="C23" t="str">
        <v>Research and Development</v>
      </c>
      <c r="L23" t="s">
        <v>97</v>
      </c>
      <c r="M23" t="s">
        <v>37</v>
      </c>
      <c r="N23" t="s">
        <v>8</v>
      </c>
      <c r="O23" t="s">
        <v>38</v>
      </c>
      <c r="P23" s="10">
        <v>50310</v>
      </c>
      <c r="Q23" s="11">
        <v>44285</v>
      </c>
      <c r="R23">
        <v>0.4</v>
      </c>
      <c r="S23" t="s">
        <v>9</v>
      </c>
    </row>
    <row r="24" spans="3:19" x14ac:dyDescent="0.25">
      <c r="C24">
        <v>74280</v>
      </c>
      <c r="L24" t="s">
        <v>98</v>
      </c>
      <c r="M24" t="s">
        <v>39</v>
      </c>
      <c r="N24" t="s">
        <v>8</v>
      </c>
      <c r="O24" t="s">
        <v>40</v>
      </c>
      <c r="P24" s="10">
        <v>52965</v>
      </c>
      <c r="Q24" s="11">
        <v>44288</v>
      </c>
      <c r="R24">
        <v>0.3</v>
      </c>
      <c r="S24" t="s">
        <v>9</v>
      </c>
    </row>
    <row r="25" spans="3:19" x14ac:dyDescent="0.25">
      <c r="C25">
        <v>43466</v>
      </c>
      <c r="L25" t="s">
        <v>99</v>
      </c>
      <c r="M25" t="s">
        <v>41</v>
      </c>
      <c r="N25" t="s">
        <v>8</v>
      </c>
      <c r="O25" t="s">
        <v>42</v>
      </c>
      <c r="P25" s="10">
        <v>62195</v>
      </c>
      <c r="Q25" s="11">
        <v>44434</v>
      </c>
      <c r="R25">
        <v>1</v>
      </c>
      <c r="S25" t="s">
        <v>9</v>
      </c>
    </row>
    <row r="26" spans="3:19" x14ac:dyDescent="0.25">
      <c r="C26">
        <v>1</v>
      </c>
      <c r="L26" t="s">
        <v>100</v>
      </c>
      <c r="M26" t="s">
        <v>43</v>
      </c>
      <c r="N26" t="s">
        <v>8</v>
      </c>
      <c r="O26" t="s">
        <v>20</v>
      </c>
      <c r="P26" s="10">
        <v>43330</v>
      </c>
      <c r="Q26" s="11">
        <v>43809</v>
      </c>
      <c r="R26">
        <v>0.5</v>
      </c>
      <c r="S26" t="s">
        <v>17</v>
      </c>
    </row>
    <row r="27" spans="3:19" x14ac:dyDescent="0.25">
      <c r="C27" t="str">
        <v>Permanent</v>
      </c>
      <c r="L27" t="s">
        <v>101</v>
      </c>
      <c r="M27" t="s">
        <v>44</v>
      </c>
      <c r="N27" t="s">
        <v>11</v>
      </c>
      <c r="O27" t="s">
        <v>16</v>
      </c>
      <c r="P27" s="10">
        <v>71570</v>
      </c>
      <c r="Q27" s="11">
        <v>44249</v>
      </c>
      <c r="R27">
        <v>0.5</v>
      </c>
      <c r="S27" t="s">
        <v>9</v>
      </c>
    </row>
    <row r="28" spans="3:19" x14ac:dyDescent="0.25">
      <c r="L28" t="s">
        <v>102</v>
      </c>
      <c r="M28" t="s">
        <v>45</v>
      </c>
      <c r="N28" t="s">
        <v>11</v>
      </c>
      <c r="O28" t="s">
        <v>38</v>
      </c>
      <c r="P28" s="10">
        <v>61995</v>
      </c>
      <c r="Q28" s="11">
        <v>43794</v>
      </c>
      <c r="R28">
        <v>0.3</v>
      </c>
      <c r="S28" t="s">
        <v>9</v>
      </c>
    </row>
    <row r="29" spans="3:19" x14ac:dyDescent="0.25">
      <c r="L29" t="s">
        <v>103</v>
      </c>
      <c r="M29" t="s">
        <v>46</v>
      </c>
      <c r="N29" t="s">
        <v>11</v>
      </c>
      <c r="O29" t="s">
        <v>14</v>
      </c>
      <c r="P29" s="10">
        <v>89690</v>
      </c>
      <c r="Q29" s="11">
        <v>43206</v>
      </c>
      <c r="R29">
        <v>1</v>
      </c>
      <c r="S29" t="s">
        <v>9</v>
      </c>
    </row>
    <row r="30" spans="3:19" x14ac:dyDescent="0.25">
      <c r="L30" t="s">
        <v>104</v>
      </c>
      <c r="M30" t="s">
        <v>47</v>
      </c>
      <c r="N30" t="s">
        <v>8</v>
      </c>
      <c r="O30" t="s">
        <v>48</v>
      </c>
      <c r="P30" s="10">
        <v>104335</v>
      </c>
      <c r="Q30" s="11">
        <v>43874</v>
      </c>
      <c r="R30">
        <v>1</v>
      </c>
      <c r="S30" t="s">
        <v>9</v>
      </c>
    </row>
    <row r="31" spans="3:19" x14ac:dyDescent="0.25">
      <c r="L31" t="s">
        <v>105</v>
      </c>
      <c r="M31" t="s">
        <v>49</v>
      </c>
      <c r="N31" t="s">
        <v>8</v>
      </c>
      <c r="O31" t="s">
        <v>40</v>
      </c>
      <c r="P31" s="10">
        <v>52245</v>
      </c>
      <c r="Q31" s="11">
        <v>43573</v>
      </c>
      <c r="R31">
        <v>1</v>
      </c>
      <c r="S31" t="s">
        <v>31</v>
      </c>
    </row>
    <row r="32" spans="3:19" x14ac:dyDescent="0.25">
      <c r="L32" t="s">
        <v>106</v>
      </c>
      <c r="M32" t="s">
        <v>50</v>
      </c>
      <c r="N32" t="s">
        <v>8</v>
      </c>
      <c r="O32" t="s">
        <v>51</v>
      </c>
      <c r="P32" s="10">
        <v>90700</v>
      </c>
      <c r="Q32" s="11">
        <v>44221</v>
      </c>
      <c r="R32">
        <v>0.8</v>
      </c>
      <c r="S32" t="s">
        <v>9</v>
      </c>
    </row>
    <row r="33" spans="12:19" x14ac:dyDescent="0.25">
      <c r="L33" t="s">
        <v>107</v>
      </c>
      <c r="M33" t="s">
        <v>52</v>
      </c>
      <c r="N33" t="s">
        <v>8</v>
      </c>
      <c r="O33" t="s">
        <v>12</v>
      </c>
      <c r="P33" s="10">
        <v>90885</v>
      </c>
      <c r="Q33" s="11">
        <v>43826</v>
      </c>
      <c r="R33">
        <v>1</v>
      </c>
      <c r="S33" t="s">
        <v>9</v>
      </c>
    </row>
    <row r="34" spans="12:19" x14ac:dyDescent="0.25">
      <c r="L34" t="s">
        <v>108</v>
      </c>
      <c r="M34" t="s">
        <v>53</v>
      </c>
      <c r="N34" t="s">
        <v>8</v>
      </c>
      <c r="O34" t="s">
        <v>38</v>
      </c>
      <c r="P34" s="10">
        <v>76320</v>
      </c>
      <c r="Q34" s="11">
        <v>44383</v>
      </c>
      <c r="R34">
        <v>0.8</v>
      </c>
      <c r="S34" t="s">
        <v>31</v>
      </c>
    </row>
    <row r="35" spans="12:19" x14ac:dyDescent="0.25">
      <c r="L35" t="s">
        <v>109</v>
      </c>
      <c r="M35" t="s">
        <v>54</v>
      </c>
      <c r="N35" t="s">
        <v>8</v>
      </c>
      <c r="O35" t="s">
        <v>12</v>
      </c>
      <c r="P35" s="10">
        <v>73360</v>
      </c>
      <c r="Q35" s="11">
        <v>43972</v>
      </c>
      <c r="R35">
        <v>1</v>
      </c>
      <c r="S35" t="s">
        <v>31</v>
      </c>
    </row>
    <row r="36" spans="12:19" x14ac:dyDescent="0.25">
      <c r="L36" t="s">
        <v>110</v>
      </c>
      <c r="M36" t="s">
        <v>55</v>
      </c>
      <c r="N36" t="s">
        <v>11</v>
      </c>
      <c r="O36" t="s">
        <v>25</v>
      </c>
      <c r="P36" s="10">
        <v>50450</v>
      </c>
      <c r="Q36" s="11">
        <v>43418</v>
      </c>
      <c r="R36">
        <v>0.8</v>
      </c>
      <c r="S36" t="s">
        <v>9</v>
      </c>
    </row>
    <row r="37" spans="12:19" x14ac:dyDescent="0.25">
      <c r="L37" t="s">
        <v>111</v>
      </c>
      <c r="M37" t="s">
        <v>56</v>
      </c>
      <c r="N37" t="s">
        <v>8</v>
      </c>
      <c r="O37" t="s">
        <v>16</v>
      </c>
      <c r="P37" s="10">
        <v>53950</v>
      </c>
      <c r="Q37" s="11">
        <v>43808</v>
      </c>
      <c r="R37">
        <v>1</v>
      </c>
      <c r="S37" t="s">
        <v>31</v>
      </c>
    </row>
    <row r="38" spans="12:19" x14ac:dyDescent="0.25">
      <c r="L38" t="s">
        <v>112</v>
      </c>
      <c r="M38" t="s">
        <v>57</v>
      </c>
      <c r="N38" t="s">
        <v>8</v>
      </c>
      <c r="O38" t="s">
        <v>51</v>
      </c>
      <c r="P38" s="10">
        <v>113615</v>
      </c>
      <c r="Q38" s="11">
        <v>43255</v>
      </c>
      <c r="R38">
        <v>1</v>
      </c>
      <c r="S38" t="s">
        <v>9</v>
      </c>
    </row>
    <row r="39" spans="12:19" x14ac:dyDescent="0.25">
      <c r="L39" t="s">
        <v>113</v>
      </c>
      <c r="M39" t="s">
        <v>58</v>
      </c>
      <c r="N39" t="s">
        <v>11</v>
      </c>
      <c r="O39" t="s">
        <v>48</v>
      </c>
      <c r="P39" s="10">
        <v>110905</v>
      </c>
      <c r="Q39" s="11">
        <v>43434</v>
      </c>
      <c r="R39">
        <v>1</v>
      </c>
      <c r="S39" t="s">
        <v>31</v>
      </c>
    </row>
    <row r="40" spans="12:19" x14ac:dyDescent="0.25">
      <c r="L40" t="s">
        <v>114</v>
      </c>
      <c r="M40" t="s">
        <v>59</v>
      </c>
      <c r="N40" t="s">
        <v>11</v>
      </c>
      <c r="O40" t="s">
        <v>21</v>
      </c>
      <c r="P40" s="10">
        <v>100370</v>
      </c>
      <c r="Q40" s="11">
        <v>44067</v>
      </c>
      <c r="R40">
        <v>0.8</v>
      </c>
      <c r="S40" t="s">
        <v>17</v>
      </c>
    </row>
    <row r="41" spans="12:19" x14ac:dyDescent="0.25">
      <c r="L41" t="s">
        <v>115</v>
      </c>
      <c r="M41" t="s">
        <v>60</v>
      </c>
      <c r="N41" t="s">
        <v>11</v>
      </c>
      <c r="O41" t="s">
        <v>40</v>
      </c>
      <c r="P41" s="10">
        <v>69165</v>
      </c>
      <c r="Q41" s="11">
        <v>43397</v>
      </c>
      <c r="R41">
        <v>1</v>
      </c>
      <c r="S41" t="s">
        <v>9</v>
      </c>
    </row>
    <row r="42" spans="12:19" x14ac:dyDescent="0.25">
      <c r="L42" t="s">
        <v>116</v>
      </c>
      <c r="M42" t="s">
        <v>61</v>
      </c>
      <c r="N42" t="s">
        <v>8</v>
      </c>
      <c r="O42" t="s">
        <v>16</v>
      </c>
      <c r="P42" s="10">
        <v>114690</v>
      </c>
      <c r="Q42" s="11">
        <v>44039</v>
      </c>
      <c r="R42">
        <v>1</v>
      </c>
      <c r="S42" t="s">
        <v>31</v>
      </c>
    </row>
    <row r="43" spans="12:19" x14ac:dyDescent="0.25">
      <c r="L43" t="s">
        <v>117</v>
      </c>
      <c r="M43" t="s">
        <v>62</v>
      </c>
      <c r="N43" t="s">
        <v>8</v>
      </c>
      <c r="O43" t="s">
        <v>38</v>
      </c>
      <c r="P43" s="10">
        <v>86555</v>
      </c>
      <c r="Q43" s="11">
        <v>44104</v>
      </c>
      <c r="R43">
        <v>1</v>
      </c>
      <c r="S43" t="s">
        <v>9</v>
      </c>
    </row>
    <row r="44" spans="12:19" x14ac:dyDescent="0.25">
      <c r="L44" t="s">
        <v>118</v>
      </c>
      <c r="M44" t="s">
        <v>63</v>
      </c>
      <c r="N44" t="s">
        <v>11</v>
      </c>
      <c r="O44" t="s">
        <v>14</v>
      </c>
      <c r="P44" s="10">
        <v>31175</v>
      </c>
      <c r="Q44" s="11">
        <v>43665</v>
      </c>
      <c r="R44">
        <v>1</v>
      </c>
      <c r="S44" t="s">
        <v>17</v>
      </c>
    </row>
    <row r="45" spans="12:19" x14ac:dyDescent="0.25">
      <c r="L45" t="s">
        <v>119</v>
      </c>
      <c r="M45" t="s">
        <v>64</v>
      </c>
      <c r="N45" t="s">
        <v>8</v>
      </c>
      <c r="O45" t="s">
        <v>12</v>
      </c>
      <c r="P45" s="10">
        <v>80170</v>
      </c>
      <c r="Q45" s="11">
        <v>44053</v>
      </c>
      <c r="R45">
        <v>1</v>
      </c>
      <c r="S45" t="s">
        <v>9</v>
      </c>
    </row>
    <row r="46" spans="12:19" x14ac:dyDescent="0.25">
      <c r="L46" t="s">
        <v>120</v>
      </c>
      <c r="M46" t="s">
        <v>56</v>
      </c>
      <c r="N46" t="s">
        <v>8</v>
      </c>
      <c r="O46" t="s">
        <v>16</v>
      </c>
      <c r="P46" s="10">
        <v>53950</v>
      </c>
      <c r="Q46" s="11">
        <v>43808</v>
      </c>
      <c r="R46">
        <v>1</v>
      </c>
      <c r="S46" t="s">
        <v>31</v>
      </c>
    </row>
    <row r="47" spans="12:19" x14ac:dyDescent="0.25">
      <c r="L47" t="s">
        <v>121</v>
      </c>
      <c r="M47" t="s">
        <v>65</v>
      </c>
      <c r="N47" t="s">
        <v>11</v>
      </c>
      <c r="O47" t="s">
        <v>21</v>
      </c>
      <c r="P47" s="10">
        <v>58935</v>
      </c>
      <c r="Q47" s="11">
        <v>43717</v>
      </c>
      <c r="R47">
        <v>1</v>
      </c>
      <c r="S47" t="s">
        <v>31</v>
      </c>
    </row>
    <row r="48" spans="12:19" x14ac:dyDescent="0.25">
      <c r="L48" t="s">
        <v>122</v>
      </c>
      <c r="M48" t="s">
        <v>66</v>
      </c>
      <c r="N48" t="s">
        <v>11</v>
      </c>
      <c r="O48" t="s">
        <v>21</v>
      </c>
      <c r="P48" s="10">
        <v>63555</v>
      </c>
      <c r="Q48" s="11">
        <v>44159</v>
      </c>
      <c r="R48">
        <v>1</v>
      </c>
      <c r="S48" t="s">
        <v>9</v>
      </c>
    </row>
    <row r="49" spans="12:19" x14ac:dyDescent="0.25">
      <c r="L49" t="s">
        <v>123</v>
      </c>
      <c r="M49" t="s">
        <v>67</v>
      </c>
      <c r="N49" t="s">
        <v>8</v>
      </c>
      <c r="O49" t="s">
        <v>40</v>
      </c>
      <c r="P49" s="10">
        <v>57420</v>
      </c>
      <c r="Q49" s="11">
        <v>43305</v>
      </c>
      <c r="R49">
        <v>1</v>
      </c>
      <c r="S49" t="s">
        <v>17</v>
      </c>
    </row>
    <row r="50" spans="12:19" x14ac:dyDescent="0.25">
      <c r="L50" t="s">
        <v>124</v>
      </c>
      <c r="M50" t="s">
        <v>68</v>
      </c>
      <c r="N50" t="s">
        <v>11</v>
      </c>
      <c r="O50" t="s">
        <v>48</v>
      </c>
      <c r="P50" s="10">
        <v>67820</v>
      </c>
      <c r="Q50" s="11">
        <v>43406</v>
      </c>
      <c r="R50">
        <v>0.6</v>
      </c>
      <c r="S50" t="s">
        <v>17</v>
      </c>
    </row>
    <row r="51" spans="12:19" x14ac:dyDescent="0.25">
      <c r="L51" t="s">
        <v>125</v>
      </c>
      <c r="M51" t="s">
        <v>69</v>
      </c>
      <c r="N51" t="s">
        <v>8</v>
      </c>
      <c r="O51" t="s">
        <v>23</v>
      </c>
      <c r="P51" s="10">
        <v>40755</v>
      </c>
      <c r="Q51" s="11">
        <v>43152</v>
      </c>
      <c r="R51">
        <v>0.6</v>
      </c>
      <c r="S51" t="s">
        <v>9</v>
      </c>
    </row>
    <row r="52" spans="12:19" x14ac:dyDescent="0.25">
      <c r="L52" t="s">
        <v>126</v>
      </c>
      <c r="M52" t="s">
        <v>70</v>
      </c>
      <c r="N52" t="s">
        <v>11</v>
      </c>
      <c r="O52" t="s">
        <v>16</v>
      </c>
      <c r="P52" s="10">
        <v>102935</v>
      </c>
      <c r="Q52" s="11">
        <v>44315</v>
      </c>
      <c r="R52">
        <v>1</v>
      </c>
      <c r="S52" t="s">
        <v>9</v>
      </c>
    </row>
    <row r="53" spans="12:19" x14ac:dyDescent="0.25">
      <c r="L53" t="s">
        <v>127</v>
      </c>
      <c r="M53" t="s">
        <v>71</v>
      </c>
      <c r="N53" t="s">
        <v>8</v>
      </c>
      <c r="O53" t="s">
        <v>42</v>
      </c>
      <c r="P53" s="10">
        <v>68860</v>
      </c>
      <c r="Q53" s="11">
        <v>43508</v>
      </c>
      <c r="R53">
        <v>0.4</v>
      </c>
      <c r="S53" t="s">
        <v>9</v>
      </c>
    </row>
    <row r="54" spans="12:19" x14ac:dyDescent="0.25">
      <c r="L54" t="s">
        <v>128</v>
      </c>
      <c r="M54" t="s">
        <v>72</v>
      </c>
      <c r="N54" t="s">
        <v>8</v>
      </c>
      <c r="O54" t="s">
        <v>16</v>
      </c>
      <c r="P54" s="10">
        <v>79570</v>
      </c>
      <c r="Q54" s="11">
        <v>43272</v>
      </c>
      <c r="R54">
        <v>1</v>
      </c>
      <c r="S54" t="s">
        <v>17</v>
      </c>
    </row>
    <row r="55" spans="12:19" x14ac:dyDescent="0.25">
      <c r="L55" t="s">
        <v>129</v>
      </c>
      <c r="M55" t="s">
        <v>73</v>
      </c>
      <c r="N55" t="s">
        <v>11</v>
      </c>
      <c r="O55" t="s">
        <v>38</v>
      </c>
      <c r="P55" s="10">
        <v>35945</v>
      </c>
      <c r="Q55" s="11">
        <v>44078</v>
      </c>
      <c r="R55">
        <v>1</v>
      </c>
      <c r="S55" t="s">
        <v>9</v>
      </c>
    </row>
    <row r="56" spans="12:19" x14ac:dyDescent="0.25">
      <c r="L56" t="s">
        <v>130</v>
      </c>
      <c r="M56" t="s">
        <v>74</v>
      </c>
      <c r="N56" t="s">
        <v>11</v>
      </c>
      <c r="O56" t="s">
        <v>16</v>
      </c>
      <c r="P56" s="10">
        <v>116770</v>
      </c>
      <c r="Q56" s="11">
        <v>43949</v>
      </c>
      <c r="R56">
        <v>0.4</v>
      </c>
      <c r="S56" t="s">
        <v>31</v>
      </c>
    </row>
    <row r="57" spans="12:19" x14ac:dyDescent="0.25">
      <c r="L57" t="s">
        <v>131</v>
      </c>
      <c r="M57" t="s">
        <v>75</v>
      </c>
      <c r="N57" t="s">
        <v>8</v>
      </c>
      <c r="O57" t="s">
        <v>25</v>
      </c>
      <c r="P57" s="10">
        <v>85455</v>
      </c>
      <c r="Q57" s="11">
        <v>43839</v>
      </c>
      <c r="R57">
        <v>1</v>
      </c>
      <c r="S57" t="s">
        <v>9</v>
      </c>
    </row>
    <row r="58" spans="12:19" x14ac:dyDescent="0.25">
      <c r="L58" t="s">
        <v>132</v>
      </c>
      <c r="M58" t="s">
        <v>76</v>
      </c>
      <c r="N58" t="s">
        <v>11</v>
      </c>
      <c r="O58" t="s">
        <v>25</v>
      </c>
      <c r="P58" s="10">
        <v>39700</v>
      </c>
      <c r="Q58" s="11">
        <v>44203</v>
      </c>
      <c r="R58">
        <v>0.8</v>
      </c>
      <c r="S58" t="s">
        <v>9</v>
      </c>
    </row>
    <row r="59" spans="12:19" x14ac:dyDescent="0.25">
      <c r="L59" t="s">
        <v>133</v>
      </c>
      <c r="M59" t="s">
        <v>77</v>
      </c>
      <c r="N59" t="s">
        <v>11</v>
      </c>
      <c r="O59" t="s">
        <v>48</v>
      </c>
      <c r="P59" s="10">
        <v>38440</v>
      </c>
      <c r="Q59" s="11">
        <v>43962</v>
      </c>
      <c r="R59">
        <v>1</v>
      </c>
      <c r="S59" t="s">
        <v>9</v>
      </c>
    </row>
    <row r="60" spans="12:19" x14ac:dyDescent="0.25">
      <c r="L60" t="s">
        <v>134</v>
      </c>
      <c r="M60" t="s">
        <v>78</v>
      </c>
      <c r="N60" t="s">
        <v>8</v>
      </c>
      <c r="O60" t="s">
        <v>20</v>
      </c>
      <c r="P60" s="10">
        <v>50855</v>
      </c>
      <c r="Q60" s="11">
        <v>44221</v>
      </c>
      <c r="R60">
        <v>1</v>
      </c>
      <c r="S60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0D13-9178-495B-B640-193F77C64BB9}">
  <dimension ref="A1:P12"/>
  <sheetViews>
    <sheetView showGridLines="0" tabSelected="1" zoomScale="130" zoomScaleNormal="130" workbookViewId="0">
      <selection activeCell="O16" sqref="O16"/>
    </sheetView>
  </sheetViews>
  <sheetFormatPr defaultRowHeight="15" x14ac:dyDescent="0.25"/>
  <cols>
    <col min="1" max="1" width="1.7109375" customWidth="1"/>
    <col min="2" max="2" width="3.7109375" customWidth="1"/>
    <col min="3" max="3" width="13.140625" customWidth="1"/>
    <col min="4" max="16" width="6.5703125" customWidth="1"/>
    <col min="17" max="17" width="7.7109375" customWidth="1"/>
  </cols>
  <sheetData>
    <row r="1" spans="1:16" s="2" customFormat="1" ht="52.5" customHeight="1" x14ac:dyDescent="0.25">
      <c r="A1" s="1"/>
      <c r="C1" s="3" t="s">
        <v>79</v>
      </c>
    </row>
    <row r="5" spans="1:16" x14ac:dyDescent="0.25">
      <c r="C5" s="7" t="s">
        <v>0</v>
      </c>
      <c r="D5" s="4" t="s">
        <v>80</v>
      </c>
      <c r="E5" s="4" t="s">
        <v>81</v>
      </c>
      <c r="F5" s="4" t="s">
        <v>82</v>
      </c>
      <c r="G5" s="4" t="s">
        <v>83</v>
      </c>
      <c r="H5" s="4" t="s">
        <v>84</v>
      </c>
      <c r="I5" s="4" t="s">
        <v>85</v>
      </c>
      <c r="J5" s="4" t="s">
        <v>86</v>
      </c>
      <c r="K5" s="4" t="s">
        <v>87</v>
      </c>
      <c r="L5" s="4" t="s">
        <v>88</v>
      </c>
      <c r="M5" s="4" t="s">
        <v>89</v>
      </c>
      <c r="N5" s="4" t="s">
        <v>90</v>
      </c>
      <c r="O5" s="4" t="s">
        <v>91</v>
      </c>
      <c r="P5" s="4" t="s">
        <v>92</v>
      </c>
    </row>
    <row r="6" spans="1:16" x14ac:dyDescent="0.25">
      <c r="C6" s="7" t="s">
        <v>141</v>
      </c>
      <c r="D6" s="4" t="s">
        <v>143</v>
      </c>
      <c r="E6" s="4" t="s">
        <v>143</v>
      </c>
      <c r="F6" s="4" t="s">
        <v>144</v>
      </c>
      <c r="G6" s="4" t="s">
        <v>144</v>
      </c>
      <c r="H6" s="4" t="s">
        <v>144</v>
      </c>
      <c r="I6" s="4" t="s">
        <v>144</v>
      </c>
      <c r="J6" s="4" t="s">
        <v>145</v>
      </c>
      <c r="K6" s="4" t="s">
        <v>144</v>
      </c>
      <c r="L6" s="4" t="s">
        <v>144</v>
      </c>
      <c r="M6" s="4" t="s">
        <v>145</v>
      </c>
      <c r="N6" s="4" t="s">
        <v>146</v>
      </c>
      <c r="O6" s="4" t="s">
        <v>143</v>
      </c>
      <c r="P6" s="4" t="s">
        <v>145</v>
      </c>
    </row>
    <row r="7" spans="1:16" ht="24" x14ac:dyDescent="0.25">
      <c r="C7" s="18" t="s">
        <v>142</v>
      </c>
      <c r="D7" s="19" t="s">
        <v>147</v>
      </c>
      <c r="E7" s="19" t="s">
        <v>148</v>
      </c>
      <c r="F7" s="19" t="s">
        <v>148</v>
      </c>
      <c r="G7" s="19" t="s">
        <v>147</v>
      </c>
      <c r="H7" s="19" t="s">
        <v>148</v>
      </c>
      <c r="I7" s="19" t="s">
        <v>147</v>
      </c>
      <c r="J7" s="19" t="s">
        <v>149</v>
      </c>
      <c r="K7" s="19" t="s">
        <v>148</v>
      </c>
      <c r="L7" s="19" t="s">
        <v>149</v>
      </c>
      <c r="M7" s="19" t="s">
        <v>149</v>
      </c>
      <c r="N7" s="19" t="s">
        <v>147</v>
      </c>
      <c r="O7" s="19" t="s">
        <v>148</v>
      </c>
      <c r="P7" s="19" t="s">
        <v>148</v>
      </c>
    </row>
    <row r="10" spans="1:16" x14ac:dyDescent="0.25">
      <c r="C10" t="s">
        <v>86</v>
      </c>
    </row>
    <row r="11" spans="1:16" x14ac:dyDescent="0.25">
      <c r="C11" t="str" cm="1">
        <f t="array" ref="C11:C12">_xlfn.XLOOKUP(C10,D5:P5,D6:P7)</f>
        <v>CRC4</v>
      </c>
    </row>
    <row r="12" spans="1:16" x14ac:dyDescent="0.25">
      <c r="C12" t="str">
        <v>Not started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XLOOKUP</vt:lpstr>
      <vt:lpstr>practice1</vt:lpstr>
      <vt:lpstr>XLOOKUP (table)</vt:lpstr>
      <vt:lpstr>XLOOKUP (horiz)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2023-03-14T07:42:31Z</dcterms:modified>
</cp:coreProperties>
</file>