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[MEIO]/trabalho/"/>
    </mc:Choice>
  </mc:AlternateContent>
  <bookViews>
    <workbookView xWindow="30860" yWindow="-42740" windowWidth="45480" windowHeight="34280"/>
  </bookViews>
  <sheets>
    <sheet name="Folha1" sheetId="1" r:id="rId1"/>
  </sheets>
  <definedNames>
    <definedName name="qEnc1">Folha1!$J$4</definedName>
    <definedName name="qEnc2">Folha1!$J$5</definedName>
    <definedName name="Smaior">Folha1!$J$2</definedName>
    <definedName name="sNivel">Folha1!$J$1</definedName>
    <definedName name="VS">Folha1!$J$4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G21" i="1"/>
  <c r="C22" i="1"/>
  <c r="G22" i="1"/>
  <c r="J1" i="1"/>
  <c r="E22" i="1"/>
  <c r="F22" i="1"/>
  <c r="C23" i="1"/>
  <c r="H22" i="1"/>
  <c r="J2" i="1"/>
  <c r="J22" i="1"/>
  <c r="G23" i="1"/>
  <c r="F23" i="1"/>
  <c r="C24" i="1"/>
  <c r="H23" i="1"/>
  <c r="J23" i="1"/>
  <c r="G24" i="1"/>
  <c r="E24" i="1"/>
  <c r="F24" i="1"/>
  <c r="C25" i="1"/>
  <c r="G25" i="1"/>
  <c r="F25" i="1"/>
  <c r="C26" i="1"/>
  <c r="G26" i="1"/>
  <c r="E26" i="1"/>
  <c r="F26" i="1"/>
  <c r="C27" i="1"/>
  <c r="H24" i="1"/>
  <c r="H25" i="1"/>
  <c r="J25" i="1"/>
  <c r="H26" i="1"/>
  <c r="J26" i="1"/>
  <c r="G27" i="1"/>
  <c r="F27" i="1"/>
  <c r="C28" i="1"/>
  <c r="H27" i="1"/>
  <c r="J27" i="1"/>
  <c r="G28" i="1"/>
  <c r="E28" i="1"/>
  <c r="F28" i="1"/>
  <c r="C29" i="1"/>
  <c r="H28" i="1"/>
  <c r="J28" i="1"/>
  <c r="G29" i="1"/>
  <c r="F29" i="1"/>
  <c r="C30" i="1"/>
  <c r="H29" i="1"/>
  <c r="J29" i="1"/>
  <c r="G30" i="1"/>
  <c r="E30" i="1"/>
  <c r="F30" i="1"/>
  <c r="C31" i="1"/>
  <c r="H30" i="1"/>
  <c r="J30" i="1"/>
  <c r="G31" i="1"/>
  <c r="F31" i="1"/>
  <c r="C32" i="1"/>
  <c r="H31" i="1"/>
  <c r="J31" i="1"/>
  <c r="G32" i="1"/>
  <c r="E32" i="1"/>
  <c r="F32" i="1"/>
  <c r="C33" i="1"/>
  <c r="H32" i="1"/>
  <c r="J32" i="1"/>
  <c r="G33" i="1"/>
  <c r="F33" i="1"/>
  <c r="C34" i="1"/>
  <c r="G34" i="1"/>
  <c r="E34" i="1"/>
  <c r="F34" i="1"/>
  <c r="C35" i="1"/>
  <c r="H33" i="1"/>
  <c r="J33" i="1"/>
  <c r="H34" i="1"/>
  <c r="J34" i="1"/>
  <c r="G35" i="1"/>
  <c r="F35" i="1"/>
  <c r="C36" i="1"/>
  <c r="H35" i="1"/>
  <c r="J35" i="1"/>
  <c r="G36" i="1"/>
  <c r="E36" i="1"/>
  <c r="F36" i="1"/>
  <c r="C37" i="1"/>
  <c r="H36" i="1"/>
  <c r="J36" i="1"/>
  <c r="G37" i="1"/>
  <c r="F37" i="1"/>
  <c r="C38" i="1"/>
  <c r="H37" i="1"/>
  <c r="J37" i="1"/>
  <c r="G38" i="1"/>
  <c r="E38" i="1"/>
  <c r="F38" i="1"/>
  <c r="C39" i="1"/>
  <c r="H38" i="1"/>
  <c r="J38" i="1"/>
  <c r="G39" i="1"/>
  <c r="F39" i="1"/>
  <c r="C40" i="1"/>
  <c r="H39" i="1"/>
  <c r="J39" i="1"/>
  <c r="G40" i="1"/>
  <c r="E40" i="1"/>
  <c r="F40" i="1"/>
  <c r="C41" i="1"/>
  <c r="H40" i="1"/>
  <c r="J40" i="1"/>
  <c r="G41" i="1"/>
  <c r="F41" i="1"/>
  <c r="C42" i="1"/>
  <c r="H41" i="1"/>
  <c r="J41" i="1"/>
  <c r="G42" i="1"/>
  <c r="E42" i="1"/>
  <c r="F42" i="1"/>
  <c r="C43" i="1"/>
  <c r="H42" i="1"/>
  <c r="J42" i="1"/>
  <c r="G43" i="1"/>
  <c r="F43" i="1"/>
  <c r="C44" i="1"/>
  <c r="H43" i="1"/>
  <c r="J43" i="1"/>
  <c r="G44" i="1"/>
  <c r="E44" i="1"/>
  <c r="F44" i="1"/>
  <c r="C45" i="1"/>
  <c r="H44" i="1"/>
  <c r="J44" i="1"/>
  <c r="G45" i="1"/>
  <c r="F45" i="1"/>
  <c r="C46" i="1"/>
  <c r="H45" i="1"/>
  <c r="J45" i="1"/>
  <c r="G46" i="1"/>
  <c r="E46" i="1"/>
  <c r="F46" i="1"/>
  <c r="C47" i="1"/>
  <c r="H46" i="1"/>
  <c r="J46" i="1"/>
  <c r="G47" i="1"/>
  <c r="F47" i="1"/>
  <c r="C48" i="1"/>
  <c r="H47" i="1"/>
  <c r="J47" i="1"/>
  <c r="G48" i="1"/>
  <c r="E48" i="1"/>
  <c r="F48" i="1"/>
  <c r="C49" i="1"/>
  <c r="H48" i="1"/>
  <c r="J48" i="1"/>
  <c r="G49" i="1"/>
  <c r="F49" i="1"/>
  <c r="C50" i="1"/>
  <c r="H49" i="1"/>
  <c r="J49" i="1"/>
  <c r="G50" i="1"/>
  <c r="E50" i="1"/>
  <c r="F50" i="1"/>
  <c r="C51" i="1"/>
  <c r="H50" i="1"/>
  <c r="J50" i="1"/>
  <c r="G51" i="1"/>
  <c r="F51" i="1"/>
  <c r="C52" i="1"/>
  <c r="H51" i="1"/>
  <c r="J51" i="1"/>
  <c r="G52" i="1"/>
  <c r="E52" i="1"/>
  <c r="F52" i="1"/>
  <c r="C53" i="1"/>
  <c r="H52" i="1"/>
  <c r="J52" i="1"/>
  <c r="G53" i="1"/>
  <c r="F53" i="1"/>
  <c r="C54" i="1"/>
  <c r="H53" i="1"/>
  <c r="J53" i="1"/>
  <c r="G54" i="1"/>
  <c r="E54" i="1"/>
  <c r="F54" i="1"/>
  <c r="C55" i="1"/>
  <c r="H54" i="1"/>
  <c r="J54" i="1"/>
  <c r="G55" i="1"/>
  <c r="F55" i="1"/>
  <c r="C56" i="1"/>
  <c r="H55" i="1"/>
  <c r="J55" i="1"/>
  <c r="G56" i="1"/>
  <c r="E56" i="1"/>
  <c r="F56" i="1"/>
  <c r="C57" i="1"/>
  <c r="H56" i="1"/>
  <c r="J56" i="1"/>
  <c r="G57" i="1"/>
  <c r="F57" i="1"/>
  <c r="C58" i="1"/>
  <c r="H57" i="1"/>
  <c r="J57" i="1"/>
  <c r="G58" i="1"/>
  <c r="E58" i="1"/>
  <c r="F58" i="1"/>
  <c r="C59" i="1"/>
  <c r="H58" i="1"/>
  <c r="J58" i="1"/>
  <c r="G59" i="1"/>
  <c r="F59" i="1"/>
  <c r="C60" i="1"/>
  <c r="H59" i="1"/>
  <c r="J59" i="1"/>
  <c r="G60" i="1"/>
  <c r="E60" i="1"/>
  <c r="F60" i="1"/>
  <c r="C61" i="1"/>
  <c r="H60" i="1"/>
  <c r="J60" i="1"/>
  <c r="G61" i="1"/>
  <c r="F61" i="1"/>
  <c r="C62" i="1"/>
  <c r="H61" i="1"/>
  <c r="J61" i="1"/>
  <c r="G62" i="1"/>
  <c r="E62" i="1"/>
  <c r="F62" i="1"/>
  <c r="C63" i="1"/>
  <c r="H62" i="1"/>
  <c r="J62" i="1"/>
  <c r="G63" i="1"/>
  <c r="F63" i="1"/>
  <c r="C64" i="1"/>
  <c r="H63" i="1"/>
  <c r="J63" i="1"/>
  <c r="G64" i="1"/>
  <c r="E64" i="1"/>
  <c r="F64" i="1"/>
  <c r="C65" i="1"/>
  <c r="H64" i="1"/>
  <c r="J64" i="1"/>
  <c r="G65" i="1"/>
  <c r="F65" i="1"/>
  <c r="C66" i="1"/>
  <c r="H65" i="1"/>
  <c r="J65" i="1"/>
  <c r="G66" i="1"/>
  <c r="E66" i="1"/>
  <c r="F66" i="1"/>
  <c r="C67" i="1"/>
  <c r="G67" i="1"/>
  <c r="F67" i="1"/>
  <c r="C68" i="1"/>
  <c r="H66" i="1"/>
  <c r="J66" i="1"/>
  <c r="H67" i="1"/>
  <c r="J67" i="1"/>
  <c r="G68" i="1"/>
  <c r="E68" i="1"/>
  <c r="F68" i="1"/>
  <c r="C69" i="1"/>
  <c r="H68" i="1"/>
  <c r="J68" i="1"/>
  <c r="G69" i="1"/>
  <c r="F69" i="1"/>
  <c r="C70" i="1"/>
  <c r="H69" i="1"/>
  <c r="J69" i="1"/>
  <c r="G70" i="1"/>
  <c r="G71" i="1"/>
  <c r="M11" i="1"/>
  <c r="C8" i="1"/>
  <c r="D8" i="1"/>
  <c r="B8" i="1"/>
  <c r="C9" i="1"/>
  <c r="D9" i="1"/>
  <c r="B9" i="1"/>
  <c r="C10" i="1"/>
  <c r="D10" i="1"/>
  <c r="B10" i="1"/>
  <c r="C72" i="1"/>
  <c r="C71" i="1"/>
  <c r="G3" i="1"/>
  <c r="G5" i="1"/>
  <c r="G6" i="1"/>
  <c r="D22" i="1"/>
  <c r="E70" i="1"/>
  <c r="F70" i="1"/>
  <c r="K22" i="1"/>
  <c r="I22" i="1"/>
  <c r="K23" i="1"/>
  <c r="I23" i="1"/>
  <c r="K24" i="1"/>
  <c r="I24" i="1"/>
  <c r="K25" i="1"/>
  <c r="I25" i="1"/>
  <c r="K26" i="1"/>
  <c r="I26" i="1"/>
  <c r="K27" i="1"/>
  <c r="I27" i="1"/>
  <c r="K28" i="1"/>
  <c r="I28" i="1"/>
  <c r="K29" i="1"/>
  <c r="I29" i="1"/>
  <c r="K30" i="1"/>
  <c r="I30" i="1"/>
  <c r="K31" i="1"/>
  <c r="I31" i="1"/>
  <c r="K32" i="1"/>
  <c r="I32" i="1"/>
  <c r="K33" i="1"/>
  <c r="I33" i="1"/>
  <c r="K34" i="1"/>
  <c r="I34" i="1"/>
  <c r="K35" i="1"/>
  <c r="I35" i="1"/>
  <c r="K36" i="1"/>
  <c r="I36" i="1"/>
  <c r="K37" i="1"/>
  <c r="I37" i="1"/>
  <c r="K38" i="1"/>
  <c r="I38" i="1"/>
  <c r="K39" i="1"/>
  <c r="I39" i="1"/>
  <c r="K40" i="1"/>
  <c r="I40" i="1"/>
  <c r="K41" i="1"/>
  <c r="I41" i="1"/>
  <c r="K42" i="1"/>
  <c r="I42" i="1"/>
  <c r="K43" i="1"/>
  <c r="I43" i="1"/>
  <c r="K44" i="1"/>
  <c r="I44" i="1"/>
  <c r="K45" i="1"/>
  <c r="I45" i="1"/>
  <c r="K46" i="1"/>
  <c r="I46" i="1"/>
  <c r="K47" i="1"/>
  <c r="I47" i="1"/>
  <c r="K48" i="1"/>
  <c r="I48" i="1"/>
  <c r="K49" i="1"/>
  <c r="I49" i="1"/>
  <c r="K50" i="1"/>
  <c r="I50" i="1"/>
  <c r="K51" i="1"/>
  <c r="I51" i="1"/>
  <c r="K52" i="1"/>
  <c r="I52" i="1"/>
  <c r="K53" i="1"/>
  <c r="I53" i="1"/>
  <c r="K54" i="1"/>
  <c r="I54" i="1"/>
  <c r="K55" i="1"/>
  <c r="I55" i="1"/>
  <c r="K56" i="1"/>
  <c r="I56" i="1"/>
  <c r="K57" i="1"/>
  <c r="I57" i="1"/>
  <c r="K58" i="1"/>
  <c r="I58" i="1"/>
  <c r="K59" i="1"/>
  <c r="I59" i="1"/>
  <c r="K60" i="1"/>
  <c r="I60" i="1"/>
  <c r="K61" i="1"/>
  <c r="I61" i="1"/>
  <c r="K62" i="1"/>
  <c r="I62" i="1"/>
  <c r="K63" i="1"/>
  <c r="I63" i="1"/>
  <c r="K64" i="1"/>
  <c r="I64" i="1"/>
  <c r="K65" i="1"/>
  <c r="I65" i="1"/>
  <c r="K66" i="1"/>
  <c r="I66" i="1"/>
  <c r="K67" i="1"/>
  <c r="I67" i="1"/>
  <c r="K68" i="1"/>
  <c r="I68" i="1"/>
  <c r="K69" i="1"/>
  <c r="I69" i="1"/>
  <c r="K70" i="1"/>
  <c r="I70" i="1"/>
  <c r="I71" i="1"/>
  <c r="D23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J24" i="1"/>
  <c r="H70" i="1"/>
  <c r="J70" i="1"/>
  <c r="J72" i="1"/>
  <c r="H72" i="1"/>
  <c r="G12" i="1"/>
  <c r="J71" i="1"/>
  <c r="K71" i="1"/>
  <c r="J13" i="1"/>
  <c r="J14" i="1"/>
</calcChain>
</file>

<file path=xl/sharedStrings.xml><?xml version="1.0" encoding="utf-8"?>
<sst xmlns="http://schemas.openxmlformats.org/spreadsheetml/2006/main" count="72" uniqueCount="64">
  <si>
    <t>probabilidade</t>
  </si>
  <si>
    <t>nºs aleatórios</t>
  </si>
  <si>
    <t>procura semanal</t>
  </si>
  <si>
    <t>prazo de entrega</t>
  </si>
  <si>
    <t>Semana</t>
  </si>
  <si>
    <t>RANDOM</t>
  </si>
  <si>
    <t>custo de fabrico</t>
  </si>
  <si>
    <t>preço de venda</t>
  </si>
  <si>
    <t>b</t>
  </si>
  <si>
    <t>i</t>
  </si>
  <si>
    <t>C1</t>
  </si>
  <si>
    <t>d1</t>
  </si>
  <si>
    <t>C2</t>
  </si>
  <si>
    <t>C3</t>
  </si>
  <si>
    <t>s</t>
  </si>
  <si>
    <t>S</t>
  </si>
  <si>
    <t>t</t>
  </si>
  <si>
    <t>Encomenda</t>
  </si>
  <si>
    <t>Stock atual</t>
  </si>
  <si>
    <t>Nº encomendas</t>
  </si>
  <si>
    <t>Nº semanas quebra</t>
  </si>
  <si>
    <t>Prazo de entrega</t>
  </si>
  <si>
    <t>Procura</t>
  </si>
  <si>
    <t>Prazo de Entrega</t>
  </si>
  <si>
    <t>Média</t>
  </si>
  <si>
    <t>Quantidade enc.</t>
  </si>
  <si>
    <t>Maior número</t>
  </si>
  <si>
    <t>Perda de Vendas</t>
  </si>
  <si>
    <t>Gonçalo Costeira</t>
  </si>
  <si>
    <t>José Ramos</t>
  </si>
  <si>
    <t xml:space="preserve">Rafael Silva </t>
  </si>
  <si>
    <t>A79799</t>
  </si>
  <si>
    <t>A73855</t>
  </si>
  <si>
    <t>A79947</t>
  </si>
  <si>
    <t>A74264</t>
  </si>
  <si>
    <t>1 ...16</t>
  </si>
  <si>
    <t>17 ... 28</t>
  </si>
  <si>
    <t>29 ... 50</t>
  </si>
  <si>
    <t>Varia entre</t>
  </si>
  <si>
    <t>Media anual</t>
  </si>
  <si>
    <t>Aumento Anual procura</t>
  </si>
  <si>
    <t>coefeciente de variação</t>
  </si>
  <si>
    <t>Procura estimada</t>
  </si>
  <si>
    <t>Procura 2018</t>
  </si>
  <si>
    <t>1-600</t>
  </si>
  <si>
    <t>601-1000</t>
  </si>
  <si>
    <t>Quantidade Quebra</t>
  </si>
  <si>
    <t>Media</t>
  </si>
  <si>
    <t>q = S – s + (r*t)/2</t>
  </si>
  <si>
    <t>stock seguro form</t>
  </si>
  <si>
    <t>s = -q +S + (r*t)/2</t>
  </si>
  <si>
    <t>TOTAL</t>
  </si>
  <si>
    <t>Rui Costa</t>
  </si>
  <si>
    <t>------</t>
  </si>
  <si>
    <t>Custo Total Variavel</t>
  </si>
  <si>
    <t>Lucro Total</t>
  </si>
  <si>
    <t>TESTES</t>
  </si>
  <si>
    <t>Variação s</t>
  </si>
  <si>
    <t>Variação S</t>
  </si>
  <si>
    <t>StockInicial</t>
  </si>
  <si>
    <t>Total de semanas em quebra</t>
  </si>
  <si>
    <t>Stock medio</t>
  </si>
  <si>
    <t>Custo Total</t>
  </si>
  <si>
    <t>Procura media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</si>
</sst>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5" borderId="1" xfId="4" applyAlignment="1">
      <alignment horizontal="center" vertical="center"/>
    </xf>
    <xf numFmtId="0" fontId="1" fillId="7" borderId="0" xfId="6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12" borderId="2" xfId="5" applyFont="1" applyFill="1" applyAlignment="1">
      <alignment horizontal="center" vertical="center"/>
    </xf>
  </cellXfs>
  <cellStyles count="7">
    <cellStyle name="40% - Destaque6" xfId="6" builtinId="51"/>
    <cellStyle name="60% - Destaque1" xfId="1" builtinId="32"/>
    <cellStyle name="60% - Destaque2" xfId="2" builtinId="36"/>
    <cellStyle name="Cálculo" xfId="4" builtinId="22"/>
    <cellStyle name="Entrada" xfId="3" builtinId="20"/>
    <cellStyle name="Normal" xfId="0" builtinId="0"/>
    <cellStyle name="Nota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6"/>
  <sheetViews>
    <sheetView tabSelected="1" zoomScale="120" zoomScaleNormal="120" zoomScalePageLayoutView="120" workbookViewId="0">
      <selection activeCell="J5" sqref="J5"/>
    </sheetView>
  </sheetViews>
  <sheetFormatPr baseColWidth="10" defaultColWidth="8.83203125" defaultRowHeight="15" x14ac:dyDescent="0.2"/>
  <cols>
    <col min="1" max="3" width="15.83203125" customWidth="1"/>
    <col min="4" max="4" width="25.6640625" customWidth="1"/>
    <col min="5" max="5" width="19" customWidth="1"/>
    <col min="6" max="7" width="15.83203125" customWidth="1"/>
    <col min="8" max="8" width="15" customWidth="1"/>
    <col min="9" max="9" width="18" customWidth="1"/>
    <col min="10" max="11" width="15.83203125" customWidth="1"/>
    <col min="12" max="12" width="19.1640625" customWidth="1"/>
    <col min="13" max="13" width="14.83203125" customWidth="1"/>
  </cols>
  <sheetData>
    <row r="1" spans="1:16" x14ac:dyDescent="0.2">
      <c r="A1" s="14" t="s">
        <v>26</v>
      </c>
      <c r="B1" s="14" t="s">
        <v>11</v>
      </c>
      <c r="C1" s="14" t="s">
        <v>27</v>
      </c>
      <c r="D1" s="14" t="s">
        <v>40</v>
      </c>
      <c r="E1" s="14" t="s">
        <v>41</v>
      </c>
      <c r="F1" s="9" t="s">
        <v>6</v>
      </c>
      <c r="G1" s="9">
        <v>96.5</v>
      </c>
      <c r="I1" s="10" t="s">
        <v>14</v>
      </c>
      <c r="J1" s="10">
        <f>1000*(1+qEnc1)</f>
        <v>1000</v>
      </c>
      <c r="L1" t="s">
        <v>28</v>
      </c>
      <c r="M1" t="s">
        <v>31</v>
      </c>
    </row>
    <row r="2" spans="1:16" x14ac:dyDescent="0.2">
      <c r="A2" s="14" t="s">
        <v>33</v>
      </c>
      <c r="B2" s="14">
        <v>7</v>
      </c>
      <c r="C2" s="14"/>
      <c r="D2" s="14">
        <v>3.7999999999999999E-2</v>
      </c>
      <c r="E2" s="14">
        <v>8.6999999999999994E-2</v>
      </c>
      <c r="F2" s="9" t="s">
        <v>7</v>
      </c>
      <c r="G2" s="9">
        <v>120</v>
      </c>
      <c r="I2" s="10" t="s">
        <v>15</v>
      </c>
      <c r="J2" s="10">
        <f>2600*(1+qEnc2)</f>
        <v>2600</v>
      </c>
      <c r="L2" t="s">
        <v>29</v>
      </c>
      <c r="M2" t="s">
        <v>32</v>
      </c>
    </row>
    <row r="3" spans="1:16" x14ac:dyDescent="0.2">
      <c r="A3" s="1"/>
      <c r="B3" s="1"/>
      <c r="C3" s="1"/>
      <c r="D3" s="1"/>
      <c r="E3" s="1"/>
      <c r="F3" s="9" t="s">
        <v>8</v>
      </c>
      <c r="G3" s="9">
        <f>G2-G1</f>
        <v>23.5</v>
      </c>
      <c r="L3" t="s">
        <v>30</v>
      </c>
      <c r="M3" t="s">
        <v>34</v>
      </c>
    </row>
    <row r="4" spans="1:16" x14ac:dyDescent="0.2">
      <c r="A4" s="1"/>
      <c r="B4" s="1"/>
      <c r="C4" s="1"/>
      <c r="D4" s="1"/>
      <c r="E4" s="1"/>
      <c r="F4" s="9" t="s">
        <v>9</v>
      </c>
      <c r="G4" s="9">
        <v>0.18</v>
      </c>
      <c r="H4" s="1"/>
      <c r="I4" s="18" t="s">
        <v>57</v>
      </c>
      <c r="J4" s="18">
        <v>0</v>
      </c>
      <c r="K4" s="1"/>
      <c r="L4" t="s">
        <v>52</v>
      </c>
      <c r="M4" t="s">
        <v>33</v>
      </c>
    </row>
    <row r="5" spans="1:16" x14ac:dyDescent="0.2">
      <c r="A5" s="4" t="s">
        <v>42</v>
      </c>
      <c r="B5" s="2">
        <v>2019</v>
      </c>
      <c r="C5" s="2"/>
      <c r="D5" s="2"/>
      <c r="E5" s="1"/>
      <c r="F5" s="9" t="s">
        <v>10</v>
      </c>
      <c r="G5" s="9">
        <f>G3*G4</f>
        <v>4.2299999999999995</v>
      </c>
      <c r="H5" s="1"/>
      <c r="I5" s="18" t="s">
        <v>58</v>
      </c>
      <c r="J5" s="18">
        <v>0</v>
      </c>
      <c r="K5" s="1"/>
    </row>
    <row r="6" spans="1:16" x14ac:dyDescent="0.2">
      <c r="A6" s="2"/>
      <c r="B6" s="2"/>
      <c r="C6" s="2"/>
      <c r="D6" s="2"/>
      <c r="E6" s="1"/>
      <c r="F6" s="9" t="s">
        <v>12</v>
      </c>
      <c r="G6" s="9">
        <f>20+2*B2</f>
        <v>34</v>
      </c>
      <c r="H6" s="1"/>
      <c r="I6" s="1"/>
      <c r="J6" s="6"/>
      <c r="K6" s="1"/>
    </row>
    <row r="7" spans="1:16" x14ac:dyDescent="0.2">
      <c r="A7" s="2" t="s">
        <v>2</v>
      </c>
      <c r="B7" s="4" t="s">
        <v>38</v>
      </c>
      <c r="C7" s="4" t="s">
        <v>39</v>
      </c>
      <c r="D7" s="4" t="s">
        <v>38</v>
      </c>
      <c r="E7" s="1"/>
      <c r="F7" s="9" t="s">
        <v>13</v>
      </c>
      <c r="G7" s="9">
        <v>900</v>
      </c>
      <c r="H7" s="1"/>
      <c r="I7" s="1"/>
      <c r="J7" s="1"/>
      <c r="K7" s="1"/>
    </row>
    <row r="8" spans="1:16" x14ac:dyDescent="0.2">
      <c r="A8" s="4" t="s">
        <v>35</v>
      </c>
      <c r="B8" s="4">
        <f>(C8*(1-E2))</f>
        <v>397.17855540000005</v>
      </c>
      <c r="C8" s="4">
        <f>M11 * (1+D2)</f>
        <v>435.02580000000006</v>
      </c>
      <c r="D8" s="4">
        <f>(C8*(1+0.087))</f>
        <v>472.87304460000007</v>
      </c>
      <c r="E8" s="1"/>
      <c r="F8" s="9" t="s">
        <v>16</v>
      </c>
      <c r="G8" s="9">
        <v>2</v>
      </c>
      <c r="H8" s="1"/>
      <c r="I8" s="1"/>
      <c r="J8" s="1"/>
      <c r="K8" s="1"/>
      <c r="L8" s="4" t="s">
        <v>43</v>
      </c>
      <c r="M8" s="2"/>
    </row>
    <row r="9" spans="1:16" x14ac:dyDescent="0.2">
      <c r="A9" s="4" t="s">
        <v>36</v>
      </c>
      <c r="B9" s="4">
        <f t="shared" ref="B9:B10" si="0">(C9*(1-E3))</f>
        <v>554.20000000000005</v>
      </c>
      <c r="C9" s="4">
        <f>M12 * (1+D3)</f>
        <v>554.20000000000005</v>
      </c>
      <c r="D9" s="4">
        <f t="shared" ref="D9:D10" si="1">(C9*(1+0.087))</f>
        <v>602.41539999999998</v>
      </c>
      <c r="E9" s="1"/>
      <c r="F9" s="1"/>
      <c r="G9" s="1"/>
      <c r="H9" s="1"/>
      <c r="I9" s="1"/>
      <c r="J9" s="1"/>
      <c r="K9" s="1"/>
      <c r="L9" s="2"/>
      <c r="M9" s="2"/>
    </row>
    <row r="10" spans="1:16" x14ac:dyDescent="0.2">
      <c r="A10" s="4" t="s">
        <v>37</v>
      </c>
      <c r="B10" s="4">
        <f t="shared" si="0"/>
        <v>334.6</v>
      </c>
      <c r="C10" s="4">
        <f>M13 * (1+D4)</f>
        <v>334.6</v>
      </c>
      <c r="D10" s="4">
        <f t="shared" si="1"/>
        <v>363.71019999999999</v>
      </c>
      <c r="E10" s="1"/>
      <c r="F10" s="1"/>
      <c r="G10" s="1"/>
      <c r="H10" s="1"/>
      <c r="I10" s="1"/>
      <c r="J10" s="1"/>
      <c r="K10" s="1"/>
      <c r="L10" s="2" t="s">
        <v>2</v>
      </c>
      <c r="M10" s="4" t="s">
        <v>47</v>
      </c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" t="s">
        <v>35</v>
      </c>
      <c r="M11" s="4">
        <f>419.1</f>
        <v>419.1</v>
      </c>
    </row>
    <row r="12" spans="1:16" x14ac:dyDescent="0.2">
      <c r="A12" s="5" t="s">
        <v>23</v>
      </c>
      <c r="B12" s="3"/>
      <c r="C12" s="3"/>
      <c r="D12" s="3"/>
      <c r="E12" s="1"/>
      <c r="F12" s="16" t="s">
        <v>49</v>
      </c>
      <c r="G12" s="17">
        <f ca="1">-(J72/H72)+Smaior+(C71*G8)/2</f>
        <v>1093.3472727272729</v>
      </c>
      <c r="H12" s="1"/>
      <c r="I12" s="1"/>
      <c r="J12" s="1"/>
      <c r="K12" s="1"/>
      <c r="L12" s="4" t="s">
        <v>36</v>
      </c>
      <c r="M12" s="4">
        <v>554.20000000000005</v>
      </c>
    </row>
    <row r="13" spans="1:16" x14ac:dyDescent="0.2">
      <c r="A13" s="3"/>
      <c r="B13" s="3"/>
      <c r="C13" s="3"/>
      <c r="D13" s="3"/>
      <c r="E13" s="1"/>
      <c r="F13" s="17" t="s">
        <v>48</v>
      </c>
      <c r="G13" s="17" t="s">
        <v>50</v>
      </c>
      <c r="H13" s="1"/>
      <c r="I13" s="8" t="s">
        <v>54</v>
      </c>
      <c r="J13" s="8">
        <f ca="1">G5*((Smaior*Smaior)/(2*J71))+G6*(K71)+G7*(C71/J71)</f>
        <v>47377.025415399017</v>
      </c>
      <c r="K13" s="1"/>
      <c r="L13" s="4" t="s">
        <v>37</v>
      </c>
      <c r="M13" s="2">
        <v>334.6</v>
      </c>
    </row>
    <row r="14" spans="1:16" x14ac:dyDescent="0.2">
      <c r="A14" s="3" t="s">
        <v>3</v>
      </c>
      <c r="B14" s="3" t="s">
        <v>0</v>
      </c>
      <c r="C14" s="3" t="s">
        <v>1</v>
      </c>
      <c r="D14" s="3"/>
      <c r="E14" s="1"/>
      <c r="F14" s="1"/>
      <c r="G14" s="1"/>
      <c r="H14" s="1"/>
      <c r="I14" s="1" t="s">
        <v>55</v>
      </c>
      <c r="J14" s="1">
        <f ca="1">G3*C72-J13</f>
        <v>453384.474584601</v>
      </c>
      <c r="K14" s="1"/>
    </row>
    <row r="15" spans="1:16" x14ac:dyDescent="0.2">
      <c r="A15" s="3">
        <v>1</v>
      </c>
      <c r="B15" s="3">
        <v>0.6</v>
      </c>
      <c r="C15" s="5" t="s">
        <v>44</v>
      </c>
      <c r="D15" s="3"/>
      <c r="E15" s="1"/>
      <c r="F15" s="1"/>
      <c r="G15" s="1"/>
      <c r="H15" s="1"/>
      <c r="I15" s="1"/>
      <c r="J15" s="1"/>
      <c r="K15" s="1"/>
    </row>
    <row r="16" spans="1:16" x14ac:dyDescent="0.2">
      <c r="A16" s="3">
        <v>2</v>
      </c>
      <c r="B16" s="3">
        <v>0.4</v>
      </c>
      <c r="C16" s="5" t="s">
        <v>45</v>
      </c>
      <c r="D16" s="3"/>
      <c r="E16" s="1"/>
      <c r="F16" s="1"/>
      <c r="G16" s="1"/>
      <c r="H16" s="1"/>
      <c r="I16" s="1"/>
      <c r="J16" s="1"/>
      <c r="K16" s="1"/>
      <c r="P16" t="s">
        <v>56</v>
      </c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P17" t="s">
        <v>14</v>
      </c>
      <c r="Q17" t="s">
        <v>15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P18">
        <v>1000</v>
      </c>
      <c r="Q18">
        <v>2600</v>
      </c>
    </row>
    <row r="19" spans="1:21" x14ac:dyDescent="0.2">
      <c r="A19" s="1"/>
      <c r="B19" s="1"/>
      <c r="C19" s="1"/>
      <c r="D19" s="1"/>
      <c r="E19" s="1"/>
      <c r="F19" s="1" t="s">
        <v>59</v>
      </c>
      <c r="G19" s="1">
        <v>1700</v>
      </c>
      <c r="H19" s="1"/>
      <c r="I19" s="1"/>
      <c r="J19" s="1"/>
      <c r="K19" s="1"/>
      <c r="P19">
        <v>1300</v>
      </c>
      <c r="Q19">
        <v>2860</v>
      </c>
    </row>
    <row r="20" spans="1:21" x14ac:dyDescent="0.2">
      <c r="A20" s="11" t="s">
        <v>4</v>
      </c>
      <c r="B20" s="11"/>
      <c r="C20" s="11" t="s">
        <v>22</v>
      </c>
      <c r="D20" s="11" t="s">
        <v>17</v>
      </c>
      <c r="E20" s="11" t="s">
        <v>5</v>
      </c>
      <c r="F20" s="11" t="s">
        <v>21</v>
      </c>
      <c r="G20" s="11" t="s">
        <v>18</v>
      </c>
      <c r="H20" s="11" t="s">
        <v>19</v>
      </c>
      <c r="I20" s="11" t="s">
        <v>20</v>
      </c>
      <c r="J20" s="12" t="s">
        <v>25</v>
      </c>
      <c r="K20" s="12" t="s">
        <v>46</v>
      </c>
    </row>
    <row r="21" spans="1:21" x14ac:dyDescent="0.2">
      <c r="A21" s="11">
        <v>1</v>
      </c>
      <c r="B21" s="1"/>
      <c r="C21" s="1">
        <f ca="1">RANDBETWEEN(B8,D8)</f>
        <v>472</v>
      </c>
      <c r="D21" s="1"/>
      <c r="E21" s="1"/>
      <c r="F21" s="7"/>
      <c r="G21" s="1">
        <f ca="1">G19-C21</f>
        <v>1228</v>
      </c>
      <c r="H21" s="1">
        <v>0</v>
      </c>
      <c r="I21" s="1">
        <v>0</v>
      </c>
      <c r="J21" s="1">
        <v>0</v>
      </c>
      <c r="K21" s="1">
        <v>0</v>
      </c>
    </row>
    <row r="22" spans="1:21" x14ac:dyDescent="0.2">
      <c r="A22" s="11">
        <v>2</v>
      </c>
      <c r="B22" s="1"/>
      <c r="C22" s="1">
        <f ca="1">RANDBETWEEN(B8,D8)</f>
        <v>400</v>
      </c>
      <c r="D22" s="1" t="str">
        <f ca="1">IF(G21-C22&lt;sNivel,IF(G21-C22&lt;0,"AvisoQuebra","StockNaoSeguro"),"Stockseguro")</f>
        <v>StockNaoSeguro</v>
      </c>
      <c r="E22" s="1">
        <f ca="1">IF(AND(G22&lt;sNivel,F21&lt;&gt;2),RANDBETWEEN(1,1000),"")</f>
        <v>869</v>
      </c>
      <c r="F22" s="7">
        <f ca="1">IF(F21=2,1,IF(AND(E22&gt;0,E22&lt;601),1,IF(AND(E22&gt;600,E22&lt;1001),2,"")))</f>
        <v>2</v>
      </c>
      <c r="G22" s="1">
        <f t="shared" ref="G22:G23" ca="1" si="2">IF(F21=1,IF(G21=0,LARGE(J20:J21,1),G21-C22+LARGE(J20:J21,1)),IF(G21-C22&lt;0,0,G21-C22))</f>
        <v>828</v>
      </c>
      <c r="H22" s="1">
        <f t="shared" ref="H22:H53" ca="1" si="3">IF(AND(G22&lt;sNivel,E22&gt;0),H21+1,H21)</f>
        <v>1</v>
      </c>
      <c r="I22" s="1">
        <f t="shared" ref="I22:I23" ca="1" si="4">IF(K22&gt;0,I21+1,I21)</f>
        <v>0</v>
      </c>
      <c r="J22" s="1">
        <f t="shared" ref="J22:J53" ca="1" si="5">IF(H22&gt;H21,Smaior-G22,0)</f>
        <v>1772</v>
      </c>
      <c r="K22" s="1">
        <f t="shared" ref="K22:K34" ca="1" si="6">IF(G21-C22&lt;1,ABS(G21-C22),0)</f>
        <v>0</v>
      </c>
    </row>
    <row r="23" spans="1:21" x14ac:dyDescent="0.2">
      <c r="A23" s="11">
        <v>3</v>
      </c>
      <c r="B23" s="1"/>
      <c r="C23" s="1">
        <f ca="1">RANDBETWEEN(B8,D8)</f>
        <v>398</v>
      </c>
      <c r="D23" s="1" t="str">
        <f ca="1">IF(F22=1,"Recebe",IF(G22-C23&lt;1,"AvisoQuebra",""))</f>
        <v/>
      </c>
      <c r="E23" s="1"/>
      <c r="F23" s="7">
        <f ca="1">IF(F22=2,1,IF(AND(E23&gt;0,E23&lt;601),1,IF(AND(E23&gt;600,E23&lt;1001),2,"")))</f>
        <v>1</v>
      </c>
      <c r="G23" s="1">
        <f t="shared" ca="1" si="2"/>
        <v>430</v>
      </c>
      <c r="H23" s="1">
        <f t="shared" ca="1" si="3"/>
        <v>1</v>
      </c>
      <c r="I23" s="1">
        <f t="shared" ca="1" si="4"/>
        <v>0</v>
      </c>
      <c r="J23" s="1">
        <f t="shared" ca="1" si="5"/>
        <v>0</v>
      </c>
      <c r="K23" s="1">
        <f t="shared" ca="1" si="6"/>
        <v>0</v>
      </c>
    </row>
    <row r="24" spans="1:21" x14ac:dyDescent="0.2">
      <c r="A24" s="11">
        <v>4</v>
      </c>
      <c r="B24" s="1"/>
      <c r="C24" s="1">
        <f ca="1">RANDBETWEEN(B8,D8)</f>
        <v>458</v>
      </c>
      <c r="D24" s="1" t="str">
        <f ca="1">IF(G23-C24&lt;sNivel,IF(G23-C24&lt;0,"AvisoQuebra","StockNaoSeguro"),"Stockseguro")</f>
        <v>AvisoQuebra</v>
      </c>
      <c r="E24" s="1" t="str">
        <f ca="1">IF(AND(G24&lt;sNivel,F23&lt;&gt;2),RANDBETWEEN(1,1000),"")</f>
        <v/>
      </c>
      <c r="F24" s="7" t="str">
        <f t="shared" ref="F24:F70" ca="1" si="7">IF(F23=2,1,IF(AND(E24&gt;0,E24&lt;601),1,IF(AND(E24&gt;600,E24&lt;1001),2,"")))</f>
        <v/>
      </c>
      <c r="G24" s="1">
        <f ca="1">IF(F23=1,IF(G23=0,LARGE(J22:J23,1),G23-C24+LARGE(J22:J23,1)),IF(G23-C24&lt;0,0,G23-C24))</f>
        <v>1744</v>
      </c>
      <c r="H24" s="1">
        <f t="shared" ca="1" si="3"/>
        <v>1</v>
      </c>
      <c r="I24" s="1">
        <f ca="1">IF(K24&gt;0,I23+1,I23)</f>
        <v>1</v>
      </c>
      <c r="J24" s="1">
        <f t="shared" ca="1" si="5"/>
        <v>0</v>
      </c>
      <c r="K24" s="1">
        <f t="shared" ca="1" si="6"/>
        <v>28</v>
      </c>
    </row>
    <row r="25" spans="1:21" x14ac:dyDescent="0.2">
      <c r="A25" s="11">
        <v>5</v>
      </c>
      <c r="B25" s="1"/>
      <c r="C25" s="1">
        <f ca="1">RANDBETWEEN(B8,D8)</f>
        <v>418</v>
      </c>
      <c r="D25" s="1" t="str">
        <f t="shared" ref="D25" ca="1" si="8">IF(F24=1,"Recebe",IF(G24-C25&lt;1,"AvisoQuebra",""))</f>
        <v/>
      </c>
      <c r="E25" s="1"/>
      <c r="F25" s="7" t="str">
        <f t="shared" ca="1" si="7"/>
        <v/>
      </c>
      <c r="G25" s="1">
        <f t="shared" ref="G25:G70" ca="1" si="9">IF(F24=1,IF(G24=0,LARGE(J23:J24,1),G24-C25+LARGE(J23:J24,1)),IF(G24-C25&lt;0,0,G24-C25))</f>
        <v>1326</v>
      </c>
      <c r="H25" s="1">
        <f t="shared" ca="1" si="3"/>
        <v>1</v>
      </c>
      <c r="I25" s="1">
        <f t="shared" ref="I25:I69" ca="1" si="10">IF(K25&gt;0,I24+1,I24)</f>
        <v>1</v>
      </c>
      <c r="J25" s="1">
        <f t="shared" ca="1" si="5"/>
        <v>0</v>
      </c>
      <c r="K25" s="1">
        <f t="shared" ca="1" si="6"/>
        <v>0</v>
      </c>
    </row>
    <row r="26" spans="1:21" x14ac:dyDescent="0.2">
      <c r="A26" s="11">
        <v>6</v>
      </c>
      <c r="B26" s="1"/>
      <c r="C26" s="1">
        <f ca="1">RANDBETWEEN(B8,D8)</f>
        <v>453</v>
      </c>
      <c r="D26" s="1" t="str">
        <f ca="1">IF(G25-C26&lt;sNivel,IF(G25-C26&lt;0,"AvisoQuebra","StockNaoSeguro"),"Stockseguro")</f>
        <v>StockNaoSeguro</v>
      </c>
      <c r="E26" s="1">
        <f ca="1">IF(AND(G26&lt;sNivel,F25&lt;&gt;2),RANDBETWEEN(1,1000),"")</f>
        <v>129</v>
      </c>
      <c r="F26" s="7">
        <f t="shared" ca="1" si="7"/>
        <v>1</v>
      </c>
      <c r="G26" s="1">
        <f t="shared" ca="1" si="9"/>
        <v>873</v>
      </c>
      <c r="H26" s="1">
        <f t="shared" ca="1" si="3"/>
        <v>2</v>
      </c>
      <c r="I26" s="1">
        <f t="shared" ca="1" si="10"/>
        <v>1</v>
      </c>
      <c r="J26" s="1">
        <f t="shared" ca="1" si="5"/>
        <v>1727</v>
      </c>
      <c r="K26" s="1">
        <f t="shared" ca="1" si="6"/>
        <v>0</v>
      </c>
    </row>
    <row r="27" spans="1:21" x14ac:dyDescent="0.2">
      <c r="A27" s="11">
        <v>7</v>
      </c>
      <c r="B27" s="1"/>
      <c r="C27" s="1">
        <f ca="1">RANDBETWEEN(B8,D8)</f>
        <v>409</v>
      </c>
      <c r="D27" s="1" t="str">
        <f t="shared" ref="D27" ca="1" si="11">IF(F26=1,"Recebe",IF(G26-C27&lt;1,"AvisoQuebra",""))</f>
        <v>Recebe</v>
      </c>
      <c r="E27" s="1"/>
      <c r="F27" s="7" t="str">
        <f t="shared" ca="1" si="7"/>
        <v/>
      </c>
      <c r="G27" s="1">
        <f t="shared" ca="1" si="9"/>
        <v>2191</v>
      </c>
      <c r="H27" s="1">
        <f t="shared" ca="1" si="3"/>
        <v>2</v>
      </c>
      <c r="I27" s="1">
        <f t="shared" ca="1" si="10"/>
        <v>1</v>
      </c>
      <c r="J27" s="1">
        <f t="shared" ca="1" si="5"/>
        <v>0</v>
      </c>
      <c r="K27" s="1">
        <f t="shared" ca="1" si="6"/>
        <v>0</v>
      </c>
    </row>
    <row r="28" spans="1:21" x14ac:dyDescent="0.2">
      <c r="A28" s="11">
        <v>8</v>
      </c>
      <c r="B28" s="1"/>
      <c r="C28" s="1">
        <f ca="1">RANDBETWEEN(B9,D9)</f>
        <v>555</v>
      </c>
      <c r="D28" s="1" t="str">
        <f ca="1">IF(G27-C28&lt;sNivel,IF(G27-C28&lt;0,"AvisoQuebra","StockNaoSeguro"),"Stockseguro")</f>
        <v>Stockseguro</v>
      </c>
      <c r="E28" s="1" t="str">
        <f ca="1">IF(AND(G28&lt;sNivel,F27&lt;&gt;2),RANDBETWEEN(1,1000),"")</f>
        <v/>
      </c>
      <c r="F28" s="7" t="str">
        <f t="shared" ca="1" si="7"/>
        <v/>
      </c>
      <c r="G28" s="1">
        <f t="shared" ca="1" si="9"/>
        <v>1636</v>
      </c>
      <c r="H28" s="1">
        <f t="shared" ca="1" si="3"/>
        <v>2</v>
      </c>
      <c r="I28" s="1">
        <f t="shared" ca="1" si="10"/>
        <v>1</v>
      </c>
      <c r="J28" s="1">
        <f t="shared" ca="1" si="5"/>
        <v>0</v>
      </c>
      <c r="K28" s="1">
        <f t="shared" ca="1" si="6"/>
        <v>0</v>
      </c>
    </row>
    <row r="29" spans="1:21" x14ac:dyDescent="0.2">
      <c r="A29" s="11">
        <v>9</v>
      </c>
      <c r="B29" s="1"/>
      <c r="C29" s="1">
        <f ca="1">RANDBETWEEN(B8,D8)</f>
        <v>408</v>
      </c>
      <c r="D29" s="1" t="str">
        <f t="shared" ref="D29" ca="1" si="12">IF(F28=1,"Recebe",IF(G28-C29&lt;1,"AvisoQuebra",""))</f>
        <v/>
      </c>
      <c r="E29" s="1"/>
      <c r="F29" s="7" t="str">
        <f t="shared" ca="1" si="7"/>
        <v/>
      </c>
      <c r="G29" s="1">
        <f t="shared" ca="1" si="9"/>
        <v>1228</v>
      </c>
      <c r="H29" s="1">
        <f t="shared" ca="1" si="3"/>
        <v>2</v>
      </c>
      <c r="I29" s="1">
        <f t="shared" ca="1" si="10"/>
        <v>1</v>
      </c>
      <c r="J29" s="1">
        <f t="shared" ca="1" si="5"/>
        <v>0</v>
      </c>
      <c r="K29" s="1">
        <f t="shared" ca="1" si="6"/>
        <v>0</v>
      </c>
    </row>
    <row r="30" spans="1:21" x14ac:dyDescent="0.2">
      <c r="A30" s="11">
        <v>10</v>
      </c>
      <c r="B30" s="1"/>
      <c r="C30" s="1">
        <f ca="1">RANDBETWEEN(B8,D8)</f>
        <v>403</v>
      </c>
      <c r="D30" s="1" t="str">
        <f ca="1">IF(G29-C30&lt;sNivel,IF(G29-C30&lt;0,"AvisoQuebra","StockNaoSeguro"),"Stockseguro")</f>
        <v>StockNaoSeguro</v>
      </c>
      <c r="E30" s="1">
        <f ca="1">IF(AND(G30&lt;sNivel,F29&lt;&gt;2),RANDBETWEEN(1,1000),"")</f>
        <v>345</v>
      </c>
      <c r="F30" s="7">
        <f t="shared" ca="1" si="7"/>
        <v>1</v>
      </c>
      <c r="G30" s="1">
        <f t="shared" ca="1" si="9"/>
        <v>825</v>
      </c>
      <c r="H30" s="1">
        <f t="shared" ca="1" si="3"/>
        <v>3</v>
      </c>
      <c r="I30" s="1">
        <f t="shared" ca="1" si="10"/>
        <v>1</v>
      </c>
      <c r="J30" s="1">
        <f t="shared" ca="1" si="5"/>
        <v>1775</v>
      </c>
      <c r="K30" s="1">
        <f t="shared" ca="1" si="6"/>
        <v>0</v>
      </c>
    </row>
    <row r="31" spans="1:21" x14ac:dyDescent="0.2">
      <c r="A31" s="11">
        <v>11</v>
      </c>
      <c r="B31" s="1"/>
      <c r="C31" s="1">
        <f ca="1">RANDBETWEEN(B8,D8)</f>
        <v>442</v>
      </c>
      <c r="D31" s="1" t="str">
        <f t="shared" ref="D31" ca="1" si="13">IF(F30=1,"Recebe",IF(G30-C31&lt;1,"AvisoQuebra",""))</f>
        <v>Recebe</v>
      </c>
      <c r="E31" s="1"/>
      <c r="F31" s="7" t="str">
        <f t="shared" ca="1" si="7"/>
        <v/>
      </c>
      <c r="G31" s="1">
        <f t="shared" ca="1" si="9"/>
        <v>2158</v>
      </c>
      <c r="H31" s="1">
        <f t="shared" ca="1" si="3"/>
        <v>3</v>
      </c>
      <c r="I31" s="1">
        <f t="shared" ca="1" si="10"/>
        <v>1</v>
      </c>
      <c r="J31" s="1">
        <f t="shared" ca="1" si="5"/>
        <v>0</v>
      </c>
      <c r="K31" s="1">
        <f t="shared" ca="1" si="6"/>
        <v>0</v>
      </c>
    </row>
    <row r="32" spans="1:21" x14ac:dyDescent="0.2">
      <c r="A32" s="11">
        <v>12</v>
      </c>
      <c r="B32" s="1"/>
      <c r="C32" s="1">
        <f ca="1">RANDBETWEEN(B8,D8)</f>
        <v>441</v>
      </c>
      <c r="D32" s="1" t="str">
        <f ca="1">IF(G31-C32&lt;sNivel,IF(G31-C32&lt;0,"AvisoQuebra","StockNaoSeguro"),"Stockseguro")</f>
        <v>Stockseguro</v>
      </c>
      <c r="E32" s="1" t="str">
        <f ca="1">IF(AND(G32&lt;sNivel,F31&lt;&gt;2),RANDBETWEEN(1,1000),"")</f>
        <v/>
      </c>
      <c r="F32" s="7" t="str">
        <f t="shared" ca="1" si="7"/>
        <v/>
      </c>
      <c r="G32" s="1">
        <f t="shared" ca="1" si="9"/>
        <v>1717</v>
      </c>
      <c r="H32" s="1">
        <f t="shared" ca="1" si="3"/>
        <v>3</v>
      </c>
      <c r="I32" s="1">
        <f t="shared" ca="1" si="10"/>
        <v>1</v>
      </c>
      <c r="J32" s="1">
        <f t="shared" ca="1" si="5"/>
        <v>0</v>
      </c>
      <c r="K32" s="1">
        <f t="shared" ca="1" si="6"/>
        <v>0</v>
      </c>
    </row>
    <row r="33" spans="1:11" x14ac:dyDescent="0.2">
      <c r="A33" s="11">
        <v>13</v>
      </c>
      <c r="B33" s="1"/>
      <c r="C33" s="1">
        <f ca="1">RANDBETWEEN(B8,D8)</f>
        <v>446</v>
      </c>
      <c r="D33" s="1" t="str">
        <f t="shared" ref="D33" ca="1" si="14">IF(F32=1,"Recebe",IF(G32-C33&lt;1,"AvisoQuebra",""))</f>
        <v/>
      </c>
      <c r="E33" s="1"/>
      <c r="F33" s="7" t="str">
        <f t="shared" ca="1" si="7"/>
        <v/>
      </c>
      <c r="G33" s="1">
        <f t="shared" ca="1" si="9"/>
        <v>1271</v>
      </c>
      <c r="H33" s="1">
        <f t="shared" ca="1" si="3"/>
        <v>3</v>
      </c>
      <c r="I33" s="1">
        <f t="shared" ca="1" si="10"/>
        <v>1</v>
      </c>
      <c r="J33" s="1">
        <f t="shared" ca="1" si="5"/>
        <v>0</v>
      </c>
      <c r="K33" s="1">
        <f t="shared" ca="1" si="6"/>
        <v>0</v>
      </c>
    </row>
    <row r="34" spans="1:11" x14ac:dyDescent="0.2">
      <c r="A34" s="11">
        <v>14</v>
      </c>
      <c r="B34" s="1"/>
      <c r="C34" s="1">
        <f ca="1">RANDBETWEEN(B8,D8)</f>
        <v>467</v>
      </c>
      <c r="D34" s="1" t="str">
        <f ca="1">IF(G33-C34&lt;sNivel,IF(G33-C34&lt;0,"AvisoQuebra","StockNaoSeguro"),"Stockseguro")</f>
        <v>StockNaoSeguro</v>
      </c>
      <c r="E34" s="1">
        <f ca="1">IF(AND(G34&lt;sNivel,F33&lt;&gt;2),RANDBETWEEN(1,1000),"")</f>
        <v>109</v>
      </c>
      <c r="F34" s="7">
        <f t="shared" ca="1" si="7"/>
        <v>1</v>
      </c>
      <c r="G34" s="1">
        <f t="shared" ca="1" si="9"/>
        <v>804</v>
      </c>
      <c r="H34" s="1">
        <f t="shared" ca="1" si="3"/>
        <v>4</v>
      </c>
      <c r="I34" s="1">
        <f t="shared" ca="1" si="10"/>
        <v>1</v>
      </c>
      <c r="J34" s="1">
        <f t="shared" ca="1" si="5"/>
        <v>1796</v>
      </c>
      <c r="K34" s="1">
        <f t="shared" ca="1" si="6"/>
        <v>0</v>
      </c>
    </row>
    <row r="35" spans="1:11" x14ac:dyDescent="0.2">
      <c r="A35" s="11">
        <v>15</v>
      </c>
      <c r="B35" s="1"/>
      <c r="C35" s="1">
        <f ca="1">RANDBETWEEN(B8,D8)</f>
        <v>420</v>
      </c>
      <c r="D35" s="1" t="str">
        <f t="shared" ref="D35" ca="1" si="15">IF(F34=1,"Recebe",IF(G34-C35&lt;1,"AvisoQuebra",""))</f>
        <v>Recebe</v>
      </c>
      <c r="E35" s="1"/>
      <c r="F35" s="7" t="str">
        <f t="shared" ca="1" si="7"/>
        <v/>
      </c>
      <c r="G35" s="1">
        <f t="shared" ca="1" si="9"/>
        <v>2180</v>
      </c>
      <c r="H35" s="1">
        <f t="shared" ca="1" si="3"/>
        <v>4</v>
      </c>
      <c r="I35" s="1">
        <f t="shared" ca="1" si="10"/>
        <v>1</v>
      </c>
      <c r="J35" s="1">
        <f t="shared" ca="1" si="5"/>
        <v>0</v>
      </c>
      <c r="K35" s="1">
        <f ca="1">IF(G34-C35&lt;1,ABS(G34-C35),0)</f>
        <v>0</v>
      </c>
    </row>
    <row r="36" spans="1:11" x14ac:dyDescent="0.2">
      <c r="A36" s="11">
        <v>16</v>
      </c>
      <c r="B36" s="1"/>
      <c r="C36" s="1">
        <f ca="1">RANDBETWEEN(B8,D8)</f>
        <v>455</v>
      </c>
      <c r="D36" s="1" t="str">
        <f ca="1">IF(G35-C36&lt;sNivel,IF(G35-C36&lt;0,"AvisoQuebra","StockNaoSeguro"),"Stockseguro")</f>
        <v>Stockseguro</v>
      </c>
      <c r="E36" s="1" t="str">
        <f ca="1">IF(AND(G36&lt;sNivel,F35&lt;&gt;2),RANDBETWEEN(1,1000),"")</f>
        <v/>
      </c>
      <c r="F36" s="7" t="str">
        <f t="shared" ca="1" si="7"/>
        <v/>
      </c>
      <c r="G36" s="1">
        <f t="shared" ca="1" si="9"/>
        <v>1725</v>
      </c>
      <c r="H36" s="1">
        <f t="shared" ca="1" si="3"/>
        <v>4</v>
      </c>
      <c r="I36" s="1">
        <f t="shared" ca="1" si="10"/>
        <v>1</v>
      </c>
      <c r="J36" s="1">
        <f t="shared" ca="1" si="5"/>
        <v>0</v>
      </c>
      <c r="K36" s="1">
        <f t="shared" ref="K36:K69" ca="1" si="16">IF(G35-C36&lt;1,ABS(G35-C36),0)</f>
        <v>0</v>
      </c>
    </row>
    <row r="37" spans="1:11" x14ac:dyDescent="0.2">
      <c r="A37" s="11">
        <v>17</v>
      </c>
      <c r="B37" s="1"/>
      <c r="C37" s="1">
        <f ca="1">RANDBETWEEN(B9,D9)</f>
        <v>588</v>
      </c>
      <c r="D37" s="1" t="str">
        <f t="shared" ref="D37" ca="1" si="17">IF(F36=1,"Recebe",IF(G36-C37&lt;1,"AvisoQuebra",""))</f>
        <v/>
      </c>
      <c r="E37" s="1"/>
      <c r="F37" s="7" t="str">
        <f t="shared" ca="1" si="7"/>
        <v/>
      </c>
      <c r="G37" s="1">
        <f t="shared" ca="1" si="9"/>
        <v>1137</v>
      </c>
      <c r="H37" s="1">
        <f t="shared" ca="1" si="3"/>
        <v>4</v>
      </c>
      <c r="I37" s="1">
        <f t="shared" ca="1" si="10"/>
        <v>1</v>
      </c>
      <c r="J37" s="1">
        <f t="shared" ca="1" si="5"/>
        <v>0</v>
      </c>
      <c r="K37" s="1">
        <f t="shared" ca="1" si="16"/>
        <v>0</v>
      </c>
    </row>
    <row r="38" spans="1:11" x14ac:dyDescent="0.2">
      <c r="A38" s="11">
        <v>18</v>
      </c>
      <c r="B38" s="1"/>
      <c r="C38" s="1">
        <f ca="1">RANDBETWEEN(B9,D9)</f>
        <v>588</v>
      </c>
      <c r="D38" s="1" t="str">
        <f ca="1">IF(G37-C38&lt;sNivel,IF(G37-C38&lt;0,"AvisoQuebra","StockNaoSeguro"),"Stockseguro")</f>
        <v>StockNaoSeguro</v>
      </c>
      <c r="E38" s="1">
        <f ca="1">IF(AND(G38&lt;sNivel,F37&lt;&gt;2),RANDBETWEEN(1,1000),"")</f>
        <v>756</v>
      </c>
      <c r="F38" s="7">
        <f t="shared" ca="1" si="7"/>
        <v>2</v>
      </c>
      <c r="G38" s="1">
        <f t="shared" ca="1" si="9"/>
        <v>549</v>
      </c>
      <c r="H38" s="1">
        <f t="shared" ca="1" si="3"/>
        <v>5</v>
      </c>
      <c r="I38" s="1">
        <f t="shared" ca="1" si="10"/>
        <v>1</v>
      </c>
      <c r="J38" s="1">
        <f t="shared" ca="1" si="5"/>
        <v>2051</v>
      </c>
      <c r="K38" s="1">
        <f t="shared" ca="1" si="16"/>
        <v>0</v>
      </c>
    </row>
    <row r="39" spans="1:11" x14ac:dyDescent="0.2">
      <c r="A39" s="11">
        <v>19</v>
      </c>
      <c r="B39" s="1"/>
      <c r="C39" s="1">
        <f ca="1">RANDBETWEEN(B9,D9)</f>
        <v>556</v>
      </c>
      <c r="D39" s="1" t="str">
        <f t="shared" ref="D39" ca="1" si="18">IF(F38=1,"Recebe",IF(G38-C39&lt;1,"AvisoQuebra",""))</f>
        <v>AvisoQuebra</v>
      </c>
      <c r="E39" s="1"/>
      <c r="F39" s="7">
        <f t="shared" ca="1" si="7"/>
        <v>1</v>
      </c>
      <c r="G39" s="1">
        <f t="shared" ca="1" si="9"/>
        <v>0</v>
      </c>
      <c r="H39" s="1">
        <f t="shared" ca="1" si="3"/>
        <v>5</v>
      </c>
      <c r="I39" s="1">
        <f t="shared" ca="1" si="10"/>
        <v>2</v>
      </c>
      <c r="J39" s="1">
        <f t="shared" ca="1" si="5"/>
        <v>0</v>
      </c>
      <c r="K39" s="1">
        <f t="shared" ca="1" si="16"/>
        <v>7</v>
      </c>
    </row>
    <row r="40" spans="1:11" x14ac:dyDescent="0.2">
      <c r="A40" s="11">
        <v>20</v>
      </c>
      <c r="B40" s="1"/>
      <c r="C40" s="1">
        <f ca="1">RANDBETWEEN(B9,D9)</f>
        <v>588</v>
      </c>
      <c r="D40" s="1" t="str">
        <f ca="1">IF(G39-C40&lt;sNivel,IF(G39-C40&lt;0,"AvisoQuebra","StockNaoSeguro"),"Stockseguro")</f>
        <v>AvisoQuebra</v>
      </c>
      <c r="E40" s="1" t="str">
        <f ca="1">IF(AND(G40&lt;sNivel,F39&lt;&gt;2),RANDBETWEEN(1,1000),"")</f>
        <v/>
      </c>
      <c r="F40" s="7" t="str">
        <f t="shared" ca="1" si="7"/>
        <v/>
      </c>
      <c r="G40" s="1">
        <f t="shared" ca="1" si="9"/>
        <v>2051</v>
      </c>
      <c r="H40" s="1">
        <f t="shared" ca="1" si="3"/>
        <v>5</v>
      </c>
      <c r="I40" s="1">
        <f t="shared" ca="1" si="10"/>
        <v>3</v>
      </c>
      <c r="J40" s="1">
        <f t="shared" ca="1" si="5"/>
        <v>0</v>
      </c>
      <c r="K40" s="1">
        <f t="shared" ca="1" si="16"/>
        <v>588</v>
      </c>
    </row>
    <row r="41" spans="1:11" x14ac:dyDescent="0.2">
      <c r="A41" s="11">
        <v>21</v>
      </c>
      <c r="B41" s="1"/>
      <c r="C41" s="1">
        <f ca="1">RANDBETWEEN(B9,D9)</f>
        <v>580</v>
      </c>
      <c r="D41" s="1" t="str">
        <f t="shared" ref="D41" ca="1" si="19">IF(F40=1,"Recebe",IF(G40-C41&lt;1,"AvisoQuebra",""))</f>
        <v/>
      </c>
      <c r="E41" s="1"/>
      <c r="F41" s="7" t="str">
        <f t="shared" ca="1" si="7"/>
        <v/>
      </c>
      <c r="G41" s="1">
        <f t="shared" ca="1" si="9"/>
        <v>1471</v>
      </c>
      <c r="H41" s="1">
        <f t="shared" ca="1" si="3"/>
        <v>5</v>
      </c>
      <c r="I41" s="1">
        <f t="shared" ca="1" si="10"/>
        <v>3</v>
      </c>
      <c r="J41" s="1">
        <f t="shared" ca="1" si="5"/>
        <v>0</v>
      </c>
      <c r="K41" s="1">
        <f t="shared" ca="1" si="16"/>
        <v>0</v>
      </c>
    </row>
    <row r="42" spans="1:11" x14ac:dyDescent="0.2">
      <c r="A42" s="11">
        <v>22</v>
      </c>
      <c r="B42" s="1"/>
      <c r="C42" s="1">
        <f ca="1">RANDBETWEEN(B9,D9)</f>
        <v>584</v>
      </c>
      <c r="D42" s="1" t="str">
        <f ca="1">IF(G41-C42&lt;sNivel,IF(G41-C42&lt;0,"AvisoQuebra","StockNaoSeguro"),"Stockseguro")</f>
        <v>StockNaoSeguro</v>
      </c>
      <c r="E42" s="1">
        <f ca="1">IF(AND(G42&lt;sNivel,F41&lt;&gt;2),RANDBETWEEN(1,1000),"")</f>
        <v>430</v>
      </c>
      <c r="F42" s="7">
        <f t="shared" ca="1" si="7"/>
        <v>1</v>
      </c>
      <c r="G42" s="1">
        <f t="shared" ca="1" si="9"/>
        <v>887</v>
      </c>
      <c r="H42" s="1">
        <f t="shared" ca="1" si="3"/>
        <v>6</v>
      </c>
      <c r="I42" s="1">
        <f t="shared" ca="1" si="10"/>
        <v>3</v>
      </c>
      <c r="J42" s="1">
        <f t="shared" ca="1" si="5"/>
        <v>1713</v>
      </c>
      <c r="K42" s="1">
        <f t="shared" ca="1" si="16"/>
        <v>0</v>
      </c>
    </row>
    <row r="43" spans="1:11" x14ac:dyDescent="0.2">
      <c r="A43" s="11">
        <v>23</v>
      </c>
      <c r="B43" s="1"/>
      <c r="C43" s="1">
        <f ca="1">RANDBETWEEN(B9,D9)</f>
        <v>592</v>
      </c>
      <c r="D43" s="1" t="str">
        <f t="shared" ref="D43" ca="1" si="20">IF(F42=1,"Recebe",IF(G42-C43&lt;1,"AvisoQuebra",""))</f>
        <v>Recebe</v>
      </c>
      <c r="E43" s="1"/>
      <c r="F43" s="7" t="str">
        <f t="shared" ca="1" si="7"/>
        <v/>
      </c>
      <c r="G43" s="1">
        <f t="shared" ca="1" si="9"/>
        <v>2008</v>
      </c>
      <c r="H43" s="1">
        <f t="shared" ca="1" si="3"/>
        <v>6</v>
      </c>
      <c r="I43" s="1">
        <f t="shared" ca="1" si="10"/>
        <v>3</v>
      </c>
      <c r="J43" s="1">
        <f t="shared" ca="1" si="5"/>
        <v>0</v>
      </c>
      <c r="K43" s="1">
        <f t="shared" ca="1" si="16"/>
        <v>0</v>
      </c>
    </row>
    <row r="44" spans="1:11" x14ac:dyDescent="0.2">
      <c r="A44" s="11">
        <v>24</v>
      </c>
      <c r="B44" s="1"/>
      <c r="C44" s="1">
        <f ca="1">RANDBETWEEN(B9,D9)</f>
        <v>594</v>
      </c>
      <c r="D44" s="1" t="str">
        <f ca="1">IF(G43-C44&lt;sNivel,IF(G43-C44&lt;0,"AvisoQuebra","StockNaoSeguro"),"Stockseguro")</f>
        <v>Stockseguro</v>
      </c>
      <c r="E44" s="1" t="str">
        <f ca="1">IF(AND(G44&lt;sNivel,F43&lt;&gt;2),RANDBETWEEN(1,1000),"")</f>
        <v/>
      </c>
      <c r="F44" s="7" t="str">
        <f t="shared" ca="1" si="7"/>
        <v/>
      </c>
      <c r="G44" s="1">
        <f t="shared" ca="1" si="9"/>
        <v>1414</v>
      </c>
      <c r="H44" s="1">
        <f t="shared" ca="1" si="3"/>
        <v>6</v>
      </c>
      <c r="I44" s="1">
        <f t="shared" ca="1" si="10"/>
        <v>3</v>
      </c>
      <c r="J44" s="1">
        <f t="shared" ca="1" si="5"/>
        <v>0</v>
      </c>
      <c r="K44" s="1">
        <f t="shared" ca="1" si="16"/>
        <v>0</v>
      </c>
    </row>
    <row r="45" spans="1:11" x14ac:dyDescent="0.2">
      <c r="A45" s="11">
        <v>25</v>
      </c>
      <c r="B45" s="1"/>
      <c r="C45" s="1">
        <f ca="1">RANDBETWEEN(B9,D9)</f>
        <v>587</v>
      </c>
      <c r="D45" s="1" t="str">
        <f t="shared" ref="D45" ca="1" si="21">IF(F44=1,"Recebe",IF(G44-C45&lt;1,"AvisoQuebra",""))</f>
        <v/>
      </c>
      <c r="E45" s="1"/>
      <c r="F45" s="7" t="str">
        <f t="shared" ca="1" si="7"/>
        <v/>
      </c>
      <c r="G45" s="1">
        <f t="shared" ca="1" si="9"/>
        <v>827</v>
      </c>
      <c r="H45" s="1">
        <f t="shared" ca="1" si="3"/>
        <v>6</v>
      </c>
      <c r="I45" s="1">
        <f t="shared" ca="1" si="10"/>
        <v>3</v>
      </c>
      <c r="J45" s="1">
        <f t="shared" ca="1" si="5"/>
        <v>0</v>
      </c>
      <c r="K45" s="1">
        <f t="shared" ca="1" si="16"/>
        <v>0</v>
      </c>
    </row>
    <row r="46" spans="1:11" x14ac:dyDescent="0.2">
      <c r="A46" s="11">
        <v>26</v>
      </c>
      <c r="B46" s="1"/>
      <c r="C46" s="1">
        <f ca="1">RANDBETWEEN(B9,D9)</f>
        <v>584</v>
      </c>
      <c r="D46" s="1" t="str">
        <f ca="1">IF(G45-C46&lt;sNivel,IF(G45-C46&lt;0,"AvisoQuebra","StockNaoSeguro"),"Stockseguro")</f>
        <v>StockNaoSeguro</v>
      </c>
      <c r="E46" s="1">
        <f ca="1">IF(AND(G46&lt;sNivel,F45&lt;&gt;2),RANDBETWEEN(1,1000),"")</f>
        <v>83</v>
      </c>
      <c r="F46" s="7">
        <f t="shared" ca="1" si="7"/>
        <v>1</v>
      </c>
      <c r="G46" s="1">
        <f t="shared" ca="1" si="9"/>
        <v>243</v>
      </c>
      <c r="H46" s="1">
        <f t="shared" ca="1" si="3"/>
        <v>7</v>
      </c>
      <c r="I46" s="1">
        <f t="shared" ca="1" si="10"/>
        <v>3</v>
      </c>
      <c r="J46" s="1">
        <f t="shared" ca="1" si="5"/>
        <v>2357</v>
      </c>
      <c r="K46" s="1">
        <f t="shared" ca="1" si="16"/>
        <v>0</v>
      </c>
    </row>
    <row r="47" spans="1:11" x14ac:dyDescent="0.2">
      <c r="A47" s="11">
        <v>27</v>
      </c>
      <c r="B47" s="1"/>
      <c r="C47" s="1">
        <f ca="1">RANDBETWEEN(B9,D9)</f>
        <v>597</v>
      </c>
      <c r="D47" s="1" t="str">
        <f t="shared" ref="D47" ca="1" si="22">IF(F46=1,"Recebe",IF(G46-C47&lt;1,"AvisoQuebra",""))</f>
        <v>Recebe</v>
      </c>
      <c r="E47" s="1"/>
      <c r="F47" s="7" t="str">
        <f t="shared" ca="1" si="7"/>
        <v/>
      </c>
      <c r="G47" s="1">
        <f t="shared" ca="1" si="9"/>
        <v>2003</v>
      </c>
      <c r="H47" s="1">
        <f t="shared" ca="1" si="3"/>
        <v>7</v>
      </c>
      <c r="I47" s="1">
        <f t="shared" ca="1" si="10"/>
        <v>4</v>
      </c>
      <c r="J47" s="1">
        <f t="shared" ca="1" si="5"/>
        <v>0</v>
      </c>
      <c r="K47" s="1">
        <f t="shared" ca="1" si="16"/>
        <v>354</v>
      </c>
    </row>
    <row r="48" spans="1:11" x14ac:dyDescent="0.2">
      <c r="A48" s="11">
        <v>28</v>
      </c>
      <c r="B48" s="1"/>
      <c r="C48" s="1">
        <f ca="1">RANDBETWEEN(B9,D9)</f>
        <v>596</v>
      </c>
      <c r="D48" s="1" t="str">
        <f ca="1">IF(G47-C48&lt;sNivel,IF(G47-C48&lt;0,"AvisoQuebra","StockNaoSeguro"),"Stockseguro")</f>
        <v>Stockseguro</v>
      </c>
      <c r="E48" s="1" t="str">
        <f ca="1">IF(AND(G48&lt;sNivel,F47&lt;&gt;2),RANDBETWEEN(1,1000),"")</f>
        <v/>
      </c>
      <c r="F48" s="7" t="str">
        <f t="shared" ca="1" si="7"/>
        <v/>
      </c>
      <c r="G48" s="1">
        <f t="shared" ca="1" si="9"/>
        <v>1407</v>
      </c>
      <c r="H48" s="1">
        <f t="shared" ca="1" si="3"/>
        <v>7</v>
      </c>
      <c r="I48" s="1">
        <f t="shared" ca="1" si="10"/>
        <v>4</v>
      </c>
      <c r="J48" s="1">
        <f t="shared" ca="1" si="5"/>
        <v>0</v>
      </c>
      <c r="K48" s="1">
        <f t="shared" ca="1" si="16"/>
        <v>0</v>
      </c>
    </row>
    <row r="49" spans="1:11" x14ac:dyDescent="0.2">
      <c r="A49" s="11">
        <v>29</v>
      </c>
      <c r="B49" s="1"/>
      <c r="C49" s="1">
        <f ca="1">RANDBETWEEN(B10,D10)</f>
        <v>339</v>
      </c>
      <c r="D49" s="1" t="str">
        <f t="shared" ref="D49" ca="1" si="23">IF(F48=1,"Recebe",IF(G48-C49&lt;1,"AvisoQuebra",""))</f>
        <v/>
      </c>
      <c r="E49" s="1"/>
      <c r="F49" s="7" t="str">
        <f t="shared" ca="1" si="7"/>
        <v/>
      </c>
      <c r="G49" s="1">
        <f t="shared" ca="1" si="9"/>
        <v>1068</v>
      </c>
      <c r="H49" s="1">
        <f t="shared" ca="1" si="3"/>
        <v>7</v>
      </c>
      <c r="I49" s="1">
        <f t="shared" ca="1" si="10"/>
        <v>4</v>
      </c>
      <c r="J49" s="1">
        <f t="shared" ca="1" si="5"/>
        <v>0</v>
      </c>
      <c r="K49" s="1">
        <f t="shared" ca="1" si="16"/>
        <v>0</v>
      </c>
    </row>
    <row r="50" spans="1:11" x14ac:dyDescent="0.2">
      <c r="A50" s="11">
        <v>30</v>
      </c>
      <c r="B50" s="1"/>
      <c r="C50" s="1">
        <f ca="1">RANDBETWEEN(B10,D10)</f>
        <v>363</v>
      </c>
      <c r="D50" s="1" t="str">
        <f ca="1">IF(G49-C50&lt;sNivel,IF(G49-C50&lt;0,"AvisoQuebra","StockNaoSeguro"),"Stockseguro")</f>
        <v>StockNaoSeguro</v>
      </c>
      <c r="E50" s="1">
        <f ca="1">IF(AND(G50&lt;sNivel,F49&lt;&gt;2),RANDBETWEEN(1,1000),"")</f>
        <v>894</v>
      </c>
      <c r="F50" s="7">
        <f t="shared" ca="1" si="7"/>
        <v>2</v>
      </c>
      <c r="G50" s="1">
        <f t="shared" ca="1" si="9"/>
        <v>705</v>
      </c>
      <c r="H50" s="1">
        <f t="shared" ca="1" si="3"/>
        <v>8</v>
      </c>
      <c r="I50" s="1">
        <f t="shared" ca="1" si="10"/>
        <v>4</v>
      </c>
      <c r="J50" s="1">
        <f t="shared" ca="1" si="5"/>
        <v>1895</v>
      </c>
      <c r="K50" s="1">
        <f t="shared" ca="1" si="16"/>
        <v>0</v>
      </c>
    </row>
    <row r="51" spans="1:11" x14ac:dyDescent="0.2">
      <c r="A51" s="11">
        <v>31</v>
      </c>
      <c r="B51" s="1"/>
      <c r="C51" s="1">
        <f ca="1">RANDBETWEEN(B10,D10)</f>
        <v>349</v>
      </c>
      <c r="D51" s="1" t="str">
        <f t="shared" ref="D51" ca="1" si="24">IF(F50=1,"Recebe",IF(G50-C51&lt;1,"AvisoQuebra",""))</f>
        <v/>
      </c>
      <c r="E51" s="1"/>
      <c r="F51" s="7">
        <f t="shared" ca="1" si="7"/>
        <v>1</v>
      </c>
      <c r="G51" s="1">
        <f t="shared" ca="1" si="9"/>
        <v>356</v>
      </c>
      <c r="H51" s="1">
        <f t="shared" ca="1" si="3"/>
        <v>8</v>
      </c>
      <c r="I51" s="1">
        <f t="shared" ca="1" si="10"/>
        <v>4</v>
      </c>
      <c r="J51" s="1">
        <f t="shared" ca="1" si="5"/>
        <v>0</v>
      </c>
      <c r="K51" s="1">
        <f t="shared" ca="1" si="16"/>
        <v>0</v>
      </c>
    </row>
    <row r="52" spans="1:11" x14ac:dyDescent="0.2">
      <c r="A52" s="11">
        <v>32</v>
      </c>
      <c r="B52" s="1"/>
      <c r="C52" s="1">
        <f ca="1">RANDBETWEEN(B10,D10)</f>
        <v>348</v>
      </c>
      <c r="D52" s="1" t="str">
        <f ca="1">IF(G51-C52&lt;sNivel,IF(G51-C52&lt;0,"AvisoQuebra","StockNaoSeguro"),"Stockseguro")</f>
        <v>StockNaoSeguro</v>
      </c>
      <c r="E52" s="1" t="str">
        <f ca="1">IF(AND(G52&lt;sNivel,F51&lt;&gt;2),RANDBETWEEN(1,1000),"")</f>
        <v/>
      </c>
      <c r="F52" s="7" t="str">
        <f t="shared" ca="1" si="7"/>
        <v/>
      </c>
      <c r="G52" s="1">
        <f t="shared" ca="1" si="9"/>
        <v>1903</v>
      </c>
      <c r="H52" s="1">
        <f t="shared" ca="1" si="3"/>
        <v>8</v>
      </c>
      <c r="I52" s="1">
        <f t="shared" ca="1" si="10"/>
        <v>4</v>
      </c>
      <c r="J52" s="1">
        <f t="shared" ca="1" si="5"/>
        <v>0</v>
      </c>
      <c r="K52" s="1">
        <f t="shared" ca="1" si="16"/>
        <v>0</v>
      </c>
    </row>
    <row r="53" spans="1:11" x14ac:dyDescent="0.2">
      <c r="A53" s="11">
        <v>33</v>
      </c>
      <c r="B53" s="1"/>
      <c r="C53" s="1">
        <f ca="1">RANDBETWEEN(B10,D10)</f>
        <v>343</v>
      </c>
      <c r="D53" s="1" t="str">
        <f t="shared" ref="D53" ca="1" si="25">IF(F52=1,"Recebe",IF(G52-C53&lt;1,"AvisoQuebra",""))</f>
        <v/>
      </c>
      <c r="E53" s="1"/>
      <c r="F53" s="7" t="str">
        <f t="shared" ca="1" si="7"/>
        <v/>
      </c>
      <c r="G53" s="1">
        <f t="shared" ca="1" si="9"/>
        <v>1560</v>
      </c>
      <c r="H53" s="1">
        <f t="shared" ca="1" si="3"/>
        <v>8</v>
      </c>
      <c r="I53" s="1">
        <f t="shared" ca="1" si="10"/>
        <v>4</v>
      </c>
      <c r="J53" s="1">
        <f t="shared" ca="1" si="5"/>
        <v>0</v>
      </c>
      <c r="K53" s="1">
        <f t="shared" ca="1" si="16"/>
        <v>0</v>
      </c>
    </row>
    <row r="54" spans="1:11" x14ac:dyDescent="0.2">
      <c r="A54" s="11">
        <v>34</v>
      </c>
      <c r="B54" s="1"/>
      <c r="C54" s="1">
        <f ca="1">RANDBETWEEN(B10,D10)</f>
        <v>338</v>
      </c>
      <c r="D54" s="1" t="str">
        <f ca="1">IF(G53-C54&lt;sNivel,IF(G53-C54&lt;0,"AvisoQuebra","StockNaoSeguro"),"Stockseguro")</f>
        <v>Stockseguro</v>
      </c>
      <c r="E54" s="1" t="str">
        <f ca="1">IF(AND(G54&lt;sNivel,F53&lt;&gt;2),RANDBETWEEN(1,1000),"")</f>
        <v/>
      </c>
      <c r="F54" s="7" t="str">
        <f t="shared" ca="1" si="7"/>
        <v/>
      </c>
      <c r="G54" s="1">
        <f t="shared" ca="1" si="9"/>
        <v>1222</v>
      </c>
      <c r="H54" s="1">
        <f t="shared" ref="H54:H70" ca="1" si="26">IF(AND(G54&lt;sNivel,E54&gt;0),H53+1,H53)</f>
        <v>8</v>
      </c>
      <c r="I54" s="1">
        <f t="shared" ca="1" si="10"/>
        <v>4</v>
      </c>
      <c r="J54" s="1">
        <f t="shared" ref="J54:J70" ca="1" si="27">IF(H54&gt;H53,Smaior-G54,0)</f>
        <v>0</v>
      </c>
      <c r="K54" s="1">
        <f t="shared" ca="1" si="16"/>
        <v>0</v>
      </c>
    </row>
    <row r="55" spans="1:11" x14ac:dyDescent="0.2">
      <c r="A55" s="11">
        <v>35</v>
      </c>
      <c r="B55" s="1"/>
      <c r="C55" s="1">
        <f ca="1">RANDBETWEEN(B10,D10)</f>
        <v>353</v>
      </c>
      <c r="D55" s="1" t="str">
        <f t="shared" ref="D55" ca="1" si="28">IF(F54=1,"Recebe",IF(G54-C55&lt;1,"AvisoQuebra",""))</f>
        <v/>
      </c>
      <c r="E55" s="1"/>
      <c r="F55" s="7" t="str">
        <f t="shared" ca="1" si="7"/>
        <v/>
      </c>
      <c r="G55" s="1">
        <f t="shared" ca="1" si="9"/>
        <v>869</v>
      </c>
      <c r="H55" s="1">
        <f t="shared" ca="1" si="26"/>
        <v>8</v>
      </c>
      <c r="I55" s="1">
        <f t="shared" ca="1" si="10"/>
        <v>4</v>
      </c>
      <c r="J55" s="1">
        <f t="shared" ca="1" si="27"/>
        <v>0</v>
      </c>
      <c r="K55" s="1">
        <f t="shared" ca="1" si="16"/>
        <v>0</v>
      </c>
    </row>
    <row r="56" spans="1:11" x14ac:dyDescent="0.2">
      <c r="A56" s="11">
        <v>36</v>
      </c>
      <c r="B56" s="1"/>
      <c r="C56" s="1">
        <f ca="1">RANDBETWEEN(B10,D10)</f>
        <v>350</v>
      </c>
      <c r="D56" s="1" t="str">
        <f ca="1">IF(G55-C56&lt;sNivel,IF(G55-C56&lt;0,"AvisoQuebra","StockNaoSeguro"),"Stockseguro")</f>
        <v>StockNaoSeguro</v>
      </c>
      <c r="E56" s="1">
        <f ca="1">IF(AND(G56&lt;sNivel,F55&lt;&gt;2),RANDBETWEEN(1,1000),"")</f>
        <v>129</v>
      </c>
      <c r="F56" s="7">
        <f t="shared" ca="1" si="7"/>
        <v>1</v>
      </c>
      <c r="G56" s="1">
        <f t="shared" ca="1" si="9"/>
        <v>519</v>
      </c>
      <c r="H56" s="1">
        <f t="shared" ca="1" si="26"/>
        <v>9</v>
      </c>
      <c r="I56" s="1">
        <f t="shared" ca="1" si="10"/>
        <v>4</v>
      </c>
      <c r="J56" s="1">
        <f t="shared" ca="1" si="27"/>
        <v>2081</v>
      </c>
      <c r="K56" s="1">
        <f t="shared" ca="1" si="16"/>
        <v>0</v>
      </c>
    </row>
    <row r="57" spans="1:11" x14ac:dyDescent="0.2">
      <c r="A57" s="11">
        <v>37</v>
      </c>
      <c r="B57" s="1"/>
      <c r="C57" s="1">
        <f ca="1">RANDBETWEEN(B10,D10)</f>
        <v>338</v>
      </c>
      <c r="D57" s="1" t="str">
        <f t="shared" ref="D57" ca="1" si="29">IF(F56=1,"Recebe",IF(G56-C57&lt;1,"AvisoQuebra",""))</f>
        <v>Recebe</v>
      </c>
      <c r="E57" s="1"/>
      <c r="F57" s="7" t="str">
        <f t="shared" ca="1" si="7"/>
        <v/>
      </c>
      <c r="G57" s="1">
        <f t="shared" ca="1" si="9"/>
        <v>2262</v>
      </c>
      <c r="H57" s="1">
        <f t="shared" ca="1" si="26"/>
        <v>9</v>
      </c>
      <c r="I57" s="1">
        <f t="shared" ca="1" si="10"/>
        <v>4</v>
      </c>
      <c r="J57" s="1">
        <f t="shared" ca="1" si="27"/>
        <v>0</v>
      </c>
      <c r="K57" s="1">
        <f t="shared" ca="1" si="16"/>
        <v>0</v>
      </c>
    </row>
    <row r="58" spans="1:11" x14ac:dyDescent="0.2">
      <c r="A58" s="11">
        <v>38</v>
      </c>
      <c r="B58" s="1"/>
      <c r="C58" s="1">
        <f ca="1">RANDBETWEEN(B10,D10)</f>
        <v>339</v>
      </c>
      <c r="D58" s="1" t="str">
        <f ca="1">IF(G57-C58&lt;sNivel,IF(G57-C58&lt;0,"AvisoQuebra","StockNaoSeguro"),"Stockseguro")</f>
        <v>Stockseguro</v>
      </c>
      <c r="E58" s="1" t="str">
        <f ca="1">IF(AND(G58&lt;sNivel,F57&lt;&gt;2),RANDBETWEEN(1,1000),"")</f>
        <v/>
      </c>
      <c r="F58" s="7" t="str">
        <f t="shared" ca="1" si="7"/>
        <v/>
      </c>
      <c r="G58" s="1">
        <f t="shared" ca="1" si="9"/>
        <v>1923</v>
      </c>
      <c r="H58" s="1">
        <f t="shared" ca="1" si="26"/>
        <v>9</v>
      </c>
      <c r="I58" s="1">
        <f t="shared" ca="1" si="10"/>
        <v>4</v>
      </c>
      <c r="J58" s="1">
        <f t="shared" ca="1" si="27"/>
        <v>0</v>
      </c>
      <c r="K58" s="1">
        <f t="shared" ca="1" si="16"/>
        <v>0</v>
      </c>
    </row>
    <row r="59" spans="1:11" x14ac:dyDescent="0.2">
      <c r="A59" s="11">
        <v>39</v>
      </c>
      <c r="B59" s="1"/>
      <c r="C59" s="1">
        <f ca="1">RANDBETWEEN(B10,D10)</f>
        <v>362</v>
      </c>
      <c r="D59" s="1" t="str">
        <f t="shared" ref="D59" ca="1" si="30">IF(F58=1,"Recebe",IF(G58-C59&lt;1,"AvisoQuebra",""))</f>
        <v/>
      </c>
      <c r="E59" s="1"/>
      <c r="F59" s="7" t="str">
        <f t="shared" ca="1" si="7"/>
        <v/>
      </c>
      <c r="G59" s="1">
        <f t="shared" ca="1" si="9"/>
        <v>1561</v>
      </c>
      <c r="H59" s="1">
        <f t="shared" ca="1" si="26"/>
        <v>9</v>
      </c>
      <c r="I59" s="1">
        <f t="shared" ca="1" si="10"/>
        <v>4</v>
      </c>
      <c r="J59" s="1">
        <f t="shared" ca="1" si="27"/>
        <v>0</v>
      </c>
      <c r="K59" s="1">
        <f t="shared" ca="1" si="16"/>
        <v>0</v>
      </c>
    </row>
    <row r="60" spans="1:11" x14ac:dyDescent="0.2">
      <c r="A60" s="11">
        <v>40</v>
      </c>
      <c r="B60" s="1"/>
      <c r="C60" s="1">
        <f ca="1">RANDBETWEEN(B10,D10)</f>
        <v>359</v>
      </c>
      <c r="D60" s="1" t="str">
        <f ca="1">IF(G59-C60&lt;sNivel,IF(G59-C60&lt;0,"AvisoQuebra","StockNaoSeguro"),"Stockseguro")</f>
        <v>Stockseguro</v>
      </c>
      <c r="E60" s="1" t="str">
        <f ca="1">IF(AND(G60&lt;sNivel,F59&lt;&gt;2),RANDBETWEEN(1,1000),"")</f>
        <v/>
      </c>
      <c r="F60" s="7" t="str">
        <f t="shared" ca="1" si="7"/>
        <v/>
      </c>
      <c r="G60" s="1">
        <f t="shared" ca="1" si="9"/>
        <v>1202</v>
      </c>
      <c r="H60" s="1">
        <f t="shared" ca="1" si="26"/>
        <v>9</v>
      </c>
      <c r="I60" s="1">
        <f t="shared" ca="1" si="10"/>
        <v>4</v>
      </c>
      <c r="J60" s="1">
        <f t="shared" ca="1" si="27"/>
        <v>0</v>
      </c>
      <c r="K60" s="1">
        <f t="shared" ca="1" si="16"/>
        <v>0</v>
      </c>
    </row>
    <row r="61" spans="1:11" x14ac:dyDescent="0.2">
      <c r="A61" s="11">
        <v>41</v>
      </c>
      <c r="B61" s="1"/>
      <c r="C61" s="1">
        <f ca="1">RANDBETWEEN(B10,D10)</f>
        <v>358</v>
      </c>
      <c r="D61" s="1" t="str">
        <f t="shared" ref="D61" ca="1" si="31">IF(F60=1,"Recebe",IF(G60-C61&lt;1,"AvisoQuebra",""))</f>
        <v/>
      </c>
      <c r="E61" s="1"/>
      <c r="F61" s="7" t="str">
        <f t="shared" ca="1" si="7"/>
        <v/>
      </c>
      <c r="G61" s="1">
        <f t="shared" ca="1" si="9"/>
        <v>844</v>
      </c>
      <c r="H61" s="1">
        <f t="shared" ca="1" si="26"/>
        <v>9</v>
      </c>
      <c r="I61" s="1">
        <f t="shared" ca="1" si="10"/>
        <v>4</v>
      </c>
      <c r="J61" s="1">
        <f t="shared" ca="1" si="27"/>
        <v>0</v>
      </c>
      <c r="K61" s="1">
        <f t="shared" ca="1" si="16"/>
        <v>0</v>
      </c>
    </row>
    <row r="62" spans="1:11" x14ac:dyDescent="0.2">
      <c r="A62" s="11">
        <v>42</v>
      </c>
      <c r="B62" s="1"/>
      <c r="C62" s="1">
        <f ca="1">RANDBETWEEN(B10,D10)</f>
        <v>342</v>
      </c>
      <c r="D62" s="1" t="str">
        <f ca="1">IF(G61-C62&lt;sNivel,IF(G61-C62&lt;0,"AvisoQuebra","StockNaoSeguro"),"Stockseguro")</f>
        <v>StockNaoSeguro</v>
      </c>
      <c r="E62" s="1">
        <f ca="1">IF(AND(G62&lt;sNivel,F61&lt;&gt;2),RANDBETWEEN(1,1000),"")</f>
        <v>618</v>
      </c>
      <c r="F62" s="7">
        <f t="shared" ca="1" si="7"/>
        <v>2</v>
      </c>
      <c r="G62" s="1">
        <f t="shared" ca="1" si="9"/>
        <v>502</v>
      </c>
      <c r="H62" s="1">
        <f t="shared" ca="1" si="26"/>
        <v>10</v>
      </c>
      <c r="I62" s="1">
        <f t="shared" ca="1" si="10"/>
        <v>4</v>
      </c>
      <c r="J62" s="1">
        <f t="shared" ca="1" si="27"/>
        <v>2098</v>
      </c>
      <c r="K62" s="1">
        <f t="shared" ca="1" si="16"/>
        <v>0</v>
      </c>
    </row>
    <row r="63" spans="1:11" x14ac:dyDescent="0.2">
      <c r="A63" s="11">
        <v>43</v>
      </c>
      <c r="B63" s="1"/>
      <c r="C63" s="1">
        <f ca="1">RANDBETWEEN(B10,D10)</f>
        <v>353</v>
      </c>
      <c r="D63" s="1" t="str">
        <f t="shared" ref="D63" ca="1" si="32">IF(F62=1,"Recebe",IF(G62-C63&lt;1,"AvisoQuebra",""))</f>
        <v/>
      </c>
      <c r="E63" s="1"/>
      <c r="F63" s="7">
        <f t="shared" ca="1" si="7"/>
        <v>1</v>
      </c>
      <c r="G63" s="1">
        <f t="shared" ca="1" si="9"/>
        <v>149</v>
      </c>
      <c r="H63" s="1">
        <f t="shared" ca="1" si="26"/>
        <v>10</v>
      </c>
      <c r="I63" s="1">
        <f t="shared" ca="1" si="10"/>
        <v>4</v>
      </c>
      <c r="J63" s="1">
        <f t="shared" ca="1" si="27"/>
        <v>0</v>
      </c>
      <c r="K63" s="1">
        <f t="shared" ca="1" si="16"/>
        <v>0</v>
      </c>
    </row>
    <row r="64" spans="1:11" x14ac:dyDescent="0.2">
      <c r="A64" s="11">
        <v>44</v>
      </c>
      <c r="B64" s="1"/>
      <c r="C64" s="1">
        <f ca="1">RANDBETWEEN(B10,D10)</f>
        <v>343</v>
      </c>
      <c r="D64" s="1" t="str">
        <f ca="1">IF(G63-C64&lt;sNivel,IF(G63-C64&lt;0,"AvisoQuebra","StockNaoSeguro"),"Stockseguro")</f>
        <v>AvisoQuebra</v>
      </c>
      <c r="E64" s="1" t="str">
        <f ca="1">IF(AND(G64&lt;sNivel,F63&lt;&gt;2),RANDBETWEEN(1,1000),"")</f>
        <v/>
      </c>
      <c r="F64" s="7" t="str">
        <f t="shared" ca="1" si="7"/>
        <v/>
      </c>
      <c r="G64" s="1">
        <f t="shared" ca="1" si="9"/>
        <v>1904</v>
      </c>
      <c r="H64" s="1">
        <f t="shared" ca="1" si="26"/>
        <v>10</v>
      </c>
      <c r="I64" s="1">
        <f t="shared" ca="1" si="10"/>
        <v>5</v>
      </c>
      <c r="J64" s="1">
        <f t="shared" ca="1" si="27"/>
        <v>0</v>
      </c>
      <c r="K64" s="1">
        <f t="shared" ca="1" si="16"/>
        <v>194</v>
      </c>
    </row>
    <row r="65" spans="1:11" x14ac:dyDescent="0.2">
      <c r="A65" s="11">
        <v>45</v>
      </c>
      <c r="B65" s="1"/>
      <c r="C65" s="1">
        <f ca="1">RANDBETWEEN(B10,D10)</f>
        <v>341</v>
      </c>
      <c r="D65" s="1" t="str">
        <f t="shared" ref="D65" ca="1" si="33">IF(F64=1,"Recebe",IF(G64-C65&lt;1,"AvisoQuebra",""))</f>
        <v/>
      </c>
      <c r="E65" s="1"/>
      <c r="F65" s="7" t="str">
        <f t="shared" ca="1" si="7"/>
        <v/>
      </c>
      <c r="G65" s="1">
        <f t="shared" ca="1" si="9"/>
        <v>1563</v>
      </c>
      <c r="H65" s="1">
        <f t="shared" ca="1" si="26"/>
        <v>10</v>
      </c>
      <c r="I65" s="1">
        <f t="shared" ca="1" si="10"/>
        <v>5</v>
      </c>
      <c r="J65" s="1">
        <f t="shared" ca="1" si="27"/>
        <v>0</v>
      </c>
      <c r="K65" s="1">
        <f t="shared" ca="1" si="16"/>
        <v>0</v>
      </c>
    </row>
    <row r="66" spans="1:11" x14ac:dyDescent="0.2">
      <c r="A66" s="11">
        <v>46</v>
      </c>
      <c r="B66" s="1"/>
      <c r="C66" s="1">
        <f ca="1">RANDBETWEEN(B10,D10)</f>
        <v>344</v>
      </c>
      <c r="D66" s="1" t="str">
        <f ca="1">IF(G65-C66&lt;sNivel,IF(G65-C66&lt;0,"AvisoQuebra","StockNaoSeguro"),"Stockseguro")</f>
        <v>Stockseguro</v>
      </c>
      <c r="E66" s="1" t="str">
        <f ca="1">IF(AND(G66&lt;sNivel,F65&lt;&gt;2),RANDBETWEEN(1,1000),"")</f>
        <v/>
      </c>
      <c r="F66" s="7" t="str">
        <f t="shared" ca="1" si="7"/>
        <v/>
      </c>
      <c r="G66" s="1">
        <f t="shared" ca="1" si="9"/>
        <v>1219</v>
      </c>
      <c r="H66" s="1">
        <f t="shared" ca="1" si="26"/>
        <v>10</v>
      </c>
      <c r="I66" s="1">
        <f t="shared" ca="1" si="10"/>
        <v>5</v>
      </c>
      <c r="J66" s="1">
        <f t="shared" ca="1" si="27"/>
        <v>0</v>
      </c>
      <c r="K66" s="1">
        <f t="shared" ca="1" si="16"/>
        <v>0</v>
      </c>
    </row>
    <row r="67" spans="1:11" x14ac:dyDescent="0.2">
      <c r="A67" s="11">
        <v>47</v>
      </c>
      <c r="B67" s="1"/>
      <c r="C67" s="1">
        <f ca="1">RANDBETWEEN(B10,D10)</f>
        <v>358</v>
      </c>
      <c r="D67" s="1" t="str">
        <f t="shared" ref="D67" ca="1" si="34">IF(F66=1,"Recebe",IF(G66-C67&lt;1,"AvisoQuebra",""))</f>
        <v/>
      </c>
      <c r="E67" s="1"/>
      <c r="F67" s="7" t="str">
        <f t="shared" ca="1" si="7"/>
        <v/>
      </c>
      <c r="G67" s="1">
        <f t="shared" ca="1" si="9"/>
        <v>861</v>
      </c>
      <c r="H67" s="1">
        <f t="shared" ca="1" si="26"/>
        <v>10</v>
      </c>
      <c r="I67" s="1">
        <f t="shared" ca="1" si="10"/>
        <v>5</v>
      </c>
      <c r="J67" s="1">
        <f t="shared" ca="1" si="27"/>
        <v>0</v>
      </c>
      <c r="K67" s="1">
        <f t="shared" ca="1" si="16"/>
        <v>0</v>
      </c>
    </row>
    <row r="68" spans="1:11" x14ac:dyDescent="0.2">
      <c r="A68" s="11">
        <v>48</v>
      </c>
      <c r="B68" s="1"/>
      <c r="C68" s="1">
        <f ca="1">RANDBETWEEN(B10,D10)</f>
        <v>361</v>
      </c>
      <c r="D68" s="1" t="str">
        <f ca="1">IF(G67-C68&lt;sNivel,IF(G67-C68&lt;0,"AvisoQuebra","StockNaoSeguro"),"Stockseguro")</f>
        <v>StockNaoSeguro</v>
      </c>
      <c r="E68" s="1">
        <f ca="1">IF(AND(G68&lt;sNivel,F67&lt;&gt;2),RANDBETWEEN(1,1000),"")</f>
        <v>169</v>
      </c>
      <c r="F68" s="7">
        <f t="shared" ca="1" si="7"/>
        <v>1</v>
      </c>
      <c r="G68" s="1">
        <f t="shared" ca="1" si="9"/>
        <v>500</v>
      </c>
      <c r="H68" s="1">
        <f t="shared" ca="1" si="26"/>
        <v>11</v>
      </c>
      <c r="I68" s="1">
        <f t="shared" ca="1" si="10"/>
        <v>5</v>
      </c>
      <c r="J68" s="1">
        <f t="shared" ca="1" si="27"/>
        <v>2100</v>
      </c>
      <c r="K68" s="1">
        <f t="shared" ca="1" si="16"/>
        <v>0</v>
      </c>
    </row>
    <row r="69" spans="1:11" x14ac:dyDescent="0.2">
      <c r="A69" s="11">
        <v>49</v>
      </c>
      <c r="B69" s="1"/>
      <c r="C69" s="1">
        <f ca="1">RANDBETWEEN(B10,D10)</f>
        <v>358</v>
      </c>
      <c r="D69" s="1" t="str">
        <f t="shared" ref="D69" ca="1" si="35">IF(F68=1,"Recebe",IF(G68-C69&lt;1,"AvisoQuebra",""))</f>
        <v>Recebe</v>
      </c>
      <c r="E69" s="1"/>
      <c r="F69" s="7" t="str">
        <f t="shared" ca="1" si="7"/>
        <v/>
      </c>
      <c r="G69" s="1">
        <f t="shared" ca="1" si="9"/>
        <v>2242</v>
      </c>
      <c r="H69" s="1">
        <f t="shared" ca="1" si="26"/>
        <v>11</v>
      </c>
      <c r="I69" s="1">
        <f t="shared" ca="1" si="10"/>
        <v>5</v>
      </c>
      <c r="J69" s="1">
        <f t="shared" ca="1" si="27"/>
        <v>0</v>
      </c>
      <c r="K69" s="1">
        <f t="shared" ca="1" si="16"/>
        <v>0</v>
      </c>
    </row>
    <row r="70" spans="1:11" x14ac:dyDescent="0.2">
      <c r="A70" s="11">
        <v>50</v>
      </c>
      <c r="B70" s="1"/>
      <c r="C70" s="1">
        <f ca="1">RANDBETWEEN(B10,D10)</f>
        <v>363</v>
      </c>
      <c r="D70" s="1" t="str">
        <f ca="1">IF(G69-C70&lt;sNivel,IF(G69-C70&lt;0,"AvisoQuebra","StockNaoSeguro"),"Stockseguro")</f>
        <v>Stockseguro</v>
      </c>
      <c r="E70" s="1" t="str">
        <f ca="1">IF(AND(G70&lt;sNivel,F69&lt;&gt;2),RANDBETWEEN(1,1000),"")</f>
        <v/>
      </c>
      <c r="F70" s="7" t="str">
        <f t="shared" ca="1" si="7"/>
        <v/>
      </c>
      <c r="G70" s="1">
        <f t="shared" ca="1" si="9"/>
        <v>1879</v>
      </c>
      <c r="H70" s="1">
        <f t="shared" ca="1" si="26"/>
        <v>11</v>
      </c>
      <c r="I70" s="1">
        <f ca="1">IF(K70&gt;0,I69+1,I69)</f>
        <v>5</v>
      </c>
      <c r="J70" s="1">
        <f t="shared" ca="1" si="27"/>
        <v>0</v>
      </c>
      <c r="K70" s="1">
        <f t="shared" ref="K70" ca="1" si="36">IF(G70=0,C70-G69,0)</f>
        <v>0</v>
      </c>
    </row>
    <row r="71" spans="1:11" x14ac:dyDescent="0.2">
      <c r="A71" s="13" t="s">
        <v>24</v>
      </c>
      <c r="B71" s="1"/>
      <c r="C71" s="1">
        <f ca="1">AVERAGE(C21:C70)</f>
        <v>435.62</v>
      </c>
      <c r="D71" s="1"/>
      <c r="E71" s="1"/>
      <c r="F71" s="1"/>
      <c r="G71" s="1">
        <f ca="1">AVERAGE(G21:G70)</f>
        <v>1259.48</v>
      </c>
      <c r="H71" s="15" t="s">
        <v>53</v>
      </c>
      <c r="I71" s="1">
        <f ca="1">LARGE(I21:I70,1)</f>
        <v>5</v>
      </c>
      <c r="J71" s="1">
        <f ca="1">SUM(J21:J70)/H72</f>
        <v>1942.2727272727273</v>
      </c>
      <c r="K71" s="1">
        <f ca="1">SUM(K21:K70)</f>
        <v>1171</v>
      </c>
    </row>
    <row r="72" spans="1:11" x14ac:dyDescent="0.2">
      <c r="A72" s="1" t="s">
        <v>51</v>
      </c>
      <c r="B72" s="1"/>
      <c r="C72" s="1">
        <f ca="1">SUM(C22:C70)</f>
        <v>21309</v>
      </c>
      <c r="D72" s="1"/>
      <c r="E72" s="1"/>
      <c r="F72" s="1"/>
      <c r="G72" s="1"/>
      <c r="H72" s="1">
        <f ca="1">LARGE(H21:H70,1)</f>
        <v>11</v>
      </c>
      <c r="I72" s="1"/>
      <c r="J72" s="1">
        <f ca="1">SUM(J21:J70)</f>
        <v>21365</v>
      </c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Utilizador do Microsoft Office</cp:lastModifiedBy>
  <dcterms:created xsi:type="dcterms:W3CDTF">2017-06-08T10:59:24Z</dcterms:created>
  <dcterms:modified xsi:type="dcterms:W3CDTF">2019-05-03T17:11:51Z</dcterms:modified>
</cp:coreProperties>
</file>