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E9B791F6-8F20-4E8E-9B24-7C8A77611D1B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PORTON" sheetId="22" r:id="rId1"/>
  </sheets>
  <calcPr calcId="191029"/>
</workbook>
</file>

<file path=xl/calcChain.xml><?xml version="1.0" encoding="utf-8"?>
<calcChain xmlns="http://schemas.openxmlformats.org/spreadsheetml/2006/main">
  <c r="H6" i="22" l="1"/>
  <c r="H14" i="22" l="1"/>
  <c r="I108" i="22"/>
  <c r="H107" i="22"/>
  <c r="J107" i="22" s="1"/>
  <c r="H106" i="22"/>
  <c r="J106" i="22" s="1"/>
  <c r="H105" i="22"/>
  <c r="J105" i="22" s="1"/>
  <c r="H104" i="22"/>
  <c r="J104" i="22" s="1"/>
  <c r="H103" i="22"/>
  <c r="J103" i="22" s="1"/>
  <c r="I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I80" i="22"/>
  <c r="H79" i="22"/>
  <c r="J79" i="22" s="1"/>
  <c r="H78" i="22"/>
  <c r="J78" i="22" s="1"/>
  <c r="H77" i="22"/>
  <c r="J77" i="22" s="1"/>
  <c r="H76" i="22"/>
  <c r="H75" i="22"/>
  <c r="H74" i="22"/>
  <c r="H73" i="22"/>
  <c r="H72" i="22"/>
  <c r="H71" i="22"/>
  <c r="I111" i="22" l="1"/>
  <c r="J64" i="22" s="1"/>
  <c r="H100" i="22"/>
  <c r="H108" i="22"/>
  <c r="H80" i="22"/>
  <c r="H111" i="22" l="1"/>
  <c r="G64" i="22" s="1"/>
  <c r="H64" i="22" s="1"/>
  <c r="I64" i="22" l="1"/>
  <c r="A62" i="22"/>
  <c r="K64" i="22"/>
  <c r="H26" i="22" l="1"/>
  <c r="H27" i="22"/>
  <c r="H28" i="22"/>
  <c r="H29" i="22"/>
  <c r="H30" i="22"/>
  <c r="H31" i="22"/>
  <c r="H32" i="22"/>
  <c r="H33" i="22"/>
  <c r="H34" i="22"/>
  <c r="H35" i="22"/>
  <c r="H36" i="22"/>
  <c r="H37" i="22"/>
  <c r="H25" i="22"/>
  <c r="I50" i="22" l="1"/>
  <c r="H49" i="22"/>
  <c r="J49" i="22" s="1"/>
  <c r="H48" i="22"/>
  <c r="J48" i="22" s="1"/>
  <c r="H47" i="22"/>
  <c r="J47" i="22" s="1"/>
  <c r="H46" i="22"/>
  <c r="J46" i="22" s="1"/>
  <c r="H45" i="22"/>
  <c r="J45" i="22" s="1"/>
  <c r="I42" i="22"/>
  <c r="H41" i="22"/>
  <c r="H40" i="22"/>
  <c r="H39" i="22"/>
  <c r="H38" i="22"/>
  <c r="H42" i="22" s="1"/>
  <c r="J33" i="22"/>
  <c r="J31" i="22"/>
  <c r="J30" i="22"/>
  <c r="J29" i="22"/>
  <c r="I23" i="22"/>
  <c r="H22" i="22"/>
  <c r="J22" i="22" s="1"/>
  <c r="H21" i="22"/>
  <c r="J21" i="22" s="1"/>
  <c r="H20" i="22"/>
  <c r="J20" i="22" s="1"/>
  <c r="H19" i="22"/>
  <c r="H18" i="22"/>
  <c r="H17" i="22"/>
  <c r="H16" i="22"/>
  <c r="H15" i="22"/>
  <c r="H12" i="22"/>
  <c r="J12" i="22" s="1"/>
  <c r="H23" i="22" l="1"/>
  <c r="J25" i="22"/>
  <c r="I53" i="22"/>
  <c r="J6" i="22" s="1"/>
  <c r="H50" i="22"/>
  <c r="J28" i="22"/>
  <c r="H53" i="22" l="1"/>
  <c r="G6" i="22" s="1"/>
  <c r="A4" i="22" l="1"/>
  <c r="K6" i="22" l="1"/>
  <c r="I6" i="22"/>
</calcChain>
</file>

<file path=xl/sharedStrings.xml><?xml version="1.0" encoding="utf-8"?>
<sst xmlns="http://schemas.openxmlformats.org/spreadsheetml/2006/main" count="105" uniqueCount="65">
  <si>
    <t>ACTUAL</t>
  </si>
  <si>
    <t>TOTAL</t>
  </si>
  <si>
    <t>PRESUPUESTO</t>
  </si>
  <si>
    <t>NEGATIVO/POSITIVO</t>
  </si>
  <si>
    <t>Tecnico</t>
  </si>
  <si>
    <t>Auxiliar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</si>
  <si>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</si>
  <si>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</si>
  <si>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</si>
  <si>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</si>
  <si>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</si>
  <si>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</si>
  <si>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</si>
  <si>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</si>
  <si>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</si>
  <si>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</si>
  <si>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</si>
  <si>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</si>
  <si>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</si>
  <si>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</si>
  <si>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</si>
  <si>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</si>
  <si>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</si>
  <si>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</si>
  <si>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</si>
  <si>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</si>
  <si>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</si>
  <si>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</si>
  <si>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</si>
  <si>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</si>
  <si>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U</t>
  </si>
  <si>
    <t>MANO DE OBRA INSTALACION</t>
  </si>
  <si>
    <t>Gl thinner</t>
  </si>
  <si>
    <t>VIATICOS</t>
  </si>
  <si>
    <t>PARQUEO</t>
  </si>
  <si>
    <t>lb electrodo 3/32</t>
  </si>
  <si>
    <t>GL SOLVENTE INDUSTRIAL</t>
  </si>
  <si>
    <t>CORTIN METALICA ENROLLABLE DUELA GALVANIZADA CAL 22, COMPLETA CON EJE, GUIAS, MECANISMO MANUAL</t>
  </si>
  <si>
    <t>CORTIMETAL</t>
  </si>
  <si>
    <t>Disco de corte de 9``</t>
  </si>
  <si>
    <t>lb wipe de tela</t>
  </si>
  <si>
    <t>esmalte de aluminio</t>
  </si>
  <si>
    <t>ABRO - GRASA MULTIPROPÓSITO N2 16 OZ</t>
  </si>
  <si>
    <t>BROCA ACERO RÁPIDO TITANIO 1/4 PULGADA
CODIGO 1667753</t>
  </si>
  <si>
    <t xml:space="preserve">BROCA LARGA PARA CONCRETO 3/8X9-7/8 PLG
CODIGO 1737853 </t>
  </si>
  <si>
    <t>MATERIALES CORTINA</t>
  </si>
  <si>
    <t>HIERRO REDONDO CORRUGADO 3/8 PLG (9.5 MM) 6 M GRADO 40 N.º 3. CODIGO 2350432 (PINEADO)</t>
  </si>
  <si>
    <t>HIERRO REDONDO CORRUGADO 1/2 PLG (12.7 MM) 6 M GRADO 40 N.º 4 ( ARGOLLAS) (40CM)</t>
  </si>
  <si>
    <t>GL ANTICORROSIVO 2000 ( PINTURA DE GUIAS, ANGULO DE PLANCHA Y RETOQUES)</t>
  </si>
  <si>
    <t>CUBRERROLLO</t>
  </si>
  <si>
    <t>disco de corte de 4 ``</t>
  </si>
  <si>
    <t>gl anticorrosivo 2000 mate</t>
  </si>
  <si>
    <t>GL ESMALTE INDUSTRIAS GRIS</t>
  </si>
  <si>
    <t>LB WIPE TELA</t>
  </si>
  <si>
    <t>QTO MASILLA FLEXIBLE PLASTICA AUTOMOTRIZ JET BOND</t>
  </si>
  <si>
    <t xml:space="preserve">LIJA SECO P180 KLAAM KOVAX
CODIGO 51577077 / </t>
  </si>
  <si>
    <t>LIJA SECO P320 KLAAM KOVAX</t>
  </si>
  <si>
    <t>GL THINNER CORRIENTE</t>
  </si>
  <si>
    <t>LÁMINA NEGRA EN FRÍO 3/64 PLG (1.00 MM) 1X2 M
CODIGO 11235660</t>
  </si>
  <si>
    <t>TUBO ESTRUCTURAL RECTANGULAR 2X1 PLG CHAPA 16 (1.50 MM) 6 M. CODIGO 10971511</t>
  </si>
  <si>
    <t>DISCO DESBASTE 4-1/2X1/4X7/8 PLG PARA METAL/ACERO INOXIDABLE PSF. CODIGO 42750453</t>
  </si>
  <si>
    <t>CORTINA ENTRADA PRINCIPAL, MEDIDA TERMINADA (2.215M X 2.70M)</t>
  </si>
  <si>
    <t>CORTINA ENTRADA PRINCIPAL, CUBREROLLO (2.215M X 2.70M)</t>
  </si>
  <si>
    <t>se usó varilla lisa</t>
  </si>
  <si>
    <t>2 SPRAY NEGRO Y GRIS Y SPRAY DE ALUMINIO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</si>
</sst>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8" borderId="1" xfId="1" applyFont="1" applyFill="1" applyBorder="1" applyAlignment="1">
      <alignment vertical="center"/>
    </xf>
    <xf numFmtId="0" fontId="0" fillId="6" borderId="0" xfId="0" applyFill="1" applyAlignment="1">
      <alignment horizontal="left" vertical="center" wrapText="1"/>
    </xf>
    <xf numFmtId="164" fontId="0" fillId="8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 textRotation="255"/>
    </xf>
    <xf numFmtId="0" fontId="3" fillId="13" borderId="0" xfId="0" applyFont="1" applyFill="1" applyAlignment="1">
      <alignment vertical="center" wrapText="1"/>
    </xf>
    <xf numFmtId="0" fontId="3" fillId="13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5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0" fontId="0" fillId="6" borderId="0" xfId="0" applyFont="1" applyFill="1" applyAlignment="1">
      <alignment horizontal="left" wrapText="1"/>
    </xf>
    <xf numFmtId="0" fontId="3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164" fontId="0" fillId="2" borderId="1" xfId="1" applyFont="1" applyFill="1" applyBorder="1" applyAlignment="1">
      <alignment vertical="center"/>
    </xf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00000000-0005-0000-0000-000015000000}"/>
    <cellStyle name="Moneda" xfId="1" builtinId="4"/>
    <cellStyle name="Moneda 2" xfId="25" xr:uid="{00000000-0005-0000-0000-000017000000}"/>
    <cellStyle name="Normal" xfId="0" builtinId="0"/>
    <cellStyle name="Normal 2" xfId="23" xr:uid="{00000000-0005-0000-0000-00001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1195118</xdr:colOff>
      <xdr:row>32</xdr:row>
      <xdr:rowOff>404362</xdr:rowOff>
    </xdr:from>
    <xdr:to>
      <xdr:col>14</xdr:col>
      <xdr:colOff>629010</xdr:colOff>
      <xdr:row>36</xdr:row>
      <xdr:rowOff>455202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2E486B1E-A1D0-4A76-91D2-04DBE9B2FEB0}"/>
            </a:ext>
          </a:extLst>
        </xdr:cNvPr>
        <xdr:cNvGrpSpPr/>
      </xdr:nvGrpSpPr>
      <xdr:grpSpPr>
        <a:xfrm>
          <a:off x="15835792" y="10892564"/>
          <a:ext cx="3671982" cy="1891413"/>
          <a:chOff x="3432593" y="3234906"/>
          <a:chExt cx="3666227" cy="4894212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B23A7AC4-0F35-4E71-A9E0-08A56EB020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68538" y="3234906"/>
            <a:ext cx="3610479" cy="4887007"/>
          </a:xfrm>
          <a:prstGeom prst="rect">
            <a:avLst/>
          </a:prstGeom>
        </xdr:spPr>
      </xdr:pic>
      <xdr:sp macro="" textlink="">
        <xdr:nvSpPr>
          <xdr:cNvPr id="19" name="Rectángulo 18">
            <a:extLst>
              <a:ext uri="{FF2B5EF4-FFF2-40B4-BE49-F238E27FC236}">
                <a16:creationId xmlns:a16="http://schemas.microsoft.com/office/drawing/2014/main" id="{ACC040D0-CBF7-41C4-B345-770D128C79C0}"/>
              </a:ext>
            </a:extLst>
          </xdr:cNvPr>
          <xdr:cNvSpPr/>
        </xdr:nvSpPr>
        <xdr:spPr>
          <a:xfrm>
            <a:off x="4205377" y="3989717"/>
            <a:ext cx="2722712" cy="4139401"/>
          </a:xfrm>
          <a:custGeom>
            <a:avLst/>
            <a:gdLst>
              <a:gd name="connsiteX0" fmla="*/ 0 w 2057759"/>
              <a:gd name="connsiteY0" fmla="*/ 0 h 4169434"/>
              <a:gd name="connsiteX1" fmla="*/ 2057759 w 2057759"/>
              <a:gd name="connsiteY1" fmla="*/ 0 h 4169434"/>
              <a:gd name="connsiteX2" fmla="*/ 2057759 w 2057759"/>
              <a:gd name="connsiteY2" fmla="*/ 4169434 h 4169434"/>
              <a:gd name="connsiteX3" fmla="*/ 0 w 2057759"/>
              <a:gd name="connsiteY3" fmla="*/ 4169434 h 4169434"/>
              <a:gd name="connsiteX4" fmla="*/ 0 w 2057759"/>
              <a:gd name="connsiteY4" fmla="*/ 0 h 4169434"/>
              <a:gd name="connsiteX0" fmla="*/ 71886 w 2057759"/>
              <a:gd name="connsiteY0" fmla="*/ 233632 h 4169434"/>
              <a:gd name="connsiteX1" fmla="*/ 2057759 w 2057759"/>
              <a:gd name="connsiteY1" fmla="*/ 0 h 4169434"/>
              <a:gd name="connsiteX2" fmla="*/ 2057759 w 2057759"/>
              <a:gd name="connsiteY2" fmla="*/ 4169434 h 4169434"/>
              <a:gd name="connsiteX3" fmla="*/ 0 w 2057759"/>
              <a:gd name="connsiteY3" fmla="*/ 4169434 h 4169434"/>
              <a:gd name="connsiteX4" fmla="*/ 71886 w 2057759"/>
              <a:gd name="connsiteY4" fmla="*/ 233632 h 4169434"/>
              <a:gd name="connsiteX0" fmla="*/ 71886 w 2165589"/>
              <a:gd name="connsiteY0" fmla="*/ 0 h 3935802"/>
              <a:gd name="connsiteX1" fmla="*/ 2165589 w 2165589"/>
              <a:gd name="connsiteY1" fmla="*/ 1958916 h 3935802"/>
              <a:gd name="connsiteX2" fmla="*/ 2057759 w 2165589"/>
              <a:gd name="connsiteY2" fmla="*/ 3935802 h 3935802"/>
              <a:gd name="connsiteX3" fmla="*/ 0 w 2165589"/>
              <a:gd name="connsiteY3" fmla="*/ 3935802 h 3935802"/>
              <a:gd name="connsiteX4" fmla="*/ 71886 w 2165589"/>
              <a:gd name="connsiteY4" fmla="*/ 0 h 3935802"/>
              <a:gd name="connsiteX0" fmla="*/ 620023 w 2713726"/>
              <a:gd name="connsiteY0" fmla="*/ 0 h 4097548"/>
              <a:gd name="connsiteX1" fmla="*/ 2713726 w 2713726"/>
              <a:gd name="connsiteY1" fmla="*/ 1958916 h 4097548"/>
              <a:gd name="connsiteX2" fmla="*/ 2605896 w 2713726"/>
              <a:gd name="connsiteY2" fmla="*/ 3935802 h 4097548"/>
              <a:gd name="connsiteX3" fmla="*/ 0 w 2713726"/>
              <a:gd name="connsiteY3" fmla="*/ 4097548 h 4097548"/>
              <a:gd name="connsiteX4" fmla="*/ 620023 w 2713726"/>
              <a:gd name="connsiteY4" fmla="*/ 0 h 4097548"/>
              <a:gd name="connsiteX0" fmla="*/ 620023 w 2713726"/>
              <a:gd name="connsiteY0" fmla="*/ 0 h 4097548"/>
              <a:gd name="connsiteX1" fmla="*/ 2713726 w 2713726"/>
              <a:gd name="connsiteY1" fmla="*/ 1958916 h 4097548"/>
              <a:gd name="connsiteX2" fmla="*/ 2614882 w 2713726"/>
              <a:gd name="connsiteY2" fmla="*/ 4070589 h 4097548"/>
              <a:gd name="connsiteX3" fmla="*/ 0 w 2713726"/>
              <a:gd name="connsiteY3" fmla="*/ 4097548 h 4097548"/>
              <a:gd name="connsiteX4" fmla="*/ 620023 w 2713726"/>
              <a:gd name="connsiteY4" fmla="*/ 0 h 4097548"/>
              <a:gd name="connsiteX0" fmla="*/ 620023 w 2713726"/>
              <a:gd name="connsiteY0" fmla="*/ 0 h 4097548"/>
              <a:gd name="connsiteX1" fmla="*/ 2713726 w 2713726"/>
              <a:gd name="connsiteY1" fmla="*/ 1958916 h 4097548"/>
              <a:gd name="connsiteX2" fmla="*/ 2614882 w 2713726"/>
              <a:gd name="connsiteY2" fmla="*/ 4070589 h 4097548"/>
              <a:gd name="connsiteX3" fmla="*/ 0 w 2713726"/>
              <a:gd name="connsiteY3" fmla="*/ 4097548 h 4097548"/>
              <a:gd name="connsiteX4" fmla="*/ 620023 w 2713726"/>
              <a:gd name="connsiteY4" fmla="*/ 0 h 4097548"/>
              <a:gd name="connsiteX0" fmla="*/ 620023 w 2713726"/>
              <a:gd name="connsiteY0" fmla="*/ 0 h 4138187"/>
              <a:gd name="connsiteX1" fmla="*/ 2713726 w 2713726"/>
              <a:gd name="connsiteY1" fmla="*/ 1958916 h 4138187"/>
              <a:gd name="connsiteX2" fmla="*/ 2623867 w 2713726"/>
              <a:gd name="connsiteY2" fmla="*/ 4124504 h 4138187"/>
              <a:gd name="connsiteX3" fmla="*/ 0 w 2713726"/>
              <a:gd name="connsiteY3" fmla="*/ 4097548 h 4138187"/>
              <a:gd name="connsiteX4" fmla="*/ 620023 w 2713726"/>
              <a:gd name="connsiteY4" fmla="*/ 0 h 4138187"/>
              <a:gd name="connsiteX0" fmla="*/ 629009 w 2722712"/>
              <a:gd name="connsiteY0" fmla="*/ 0 h 4139401"/>
              <a:gd name="connsiteX1" fmla="*/ 2722712 w 2722712"/>
              <a:gd name="connsiteY1" fmla="*/ 1958916 h 4139401"/>
              <a:gd name="connsiteX2" fmla="*/ 2632853 w 2722712"/>
              <a:gd name="connsiteY2" fmla="*/ 4124504 h 4139401"/>
              <a:gd name="connsiteX3" fmla="*/ 0 w 2722712"/>
              <a:gd name="connsiteY3" fmla="*/ 4106534 h 4139401"/>
              <a:gd name="connsiteX4" fmla="*/ 629009 w 2722712"/>
              <a:gd name="connsiteY4" fmla="*/ 0 h 41394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22712" h="4139401">
                <a:moveTo>
                  <a:pt x="629009" y="0"/>
                </a:moveTo>
                <a:lnTo>
                  <a:pt x="2722712" y="1958916"/>
                </a:lnTo>
                <a:lnTo>
                  <a:pt x="2632853" y="4124504"/>
                </a:lnTo>
                <a:cubicBezTo>
                  <a:pt x="1761226" y="4169434"/>
                  <a:pt x="871627" y="4097548"/>
                  <a:pt x="0" y="4106534"/>
                </a:cubicBezTo>
                <a:lnTo>
                  <a:pt x="629009" y="0"/>
                </a:lnTo>
                <a:close/>
              </a:path>
            </a:pathLst>
          </a:cu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s-SV" sz="1100"/>
          </a:p>
        </xdr:txBody>
      </xdr:sp>
      <xdr:sp macro="" textlink="">
        <xdr:nvSpPr>
          <xdr:cNvPr id="20" name="Rectángulo 19">
            <a:extLst>
              <a:ext uri="{FF2B5EF4-FFF2-40B4-BE49-F238E27FC236}">
                <a16:creationId xmlns:a16="http://schemas.microsoft.com/office/drawing/2014/main" id="{974FAF4A-B805-4192-A035-7FFBE1D122FD}"/>
              </a:ext>
            </a:extLst>
          </xdr:cNvPr>
          <xdr:cNvSpPr/>
        </xdr:nvSpPr>
        <xdr:spPr>
          <a:xfrm>
            <a:off x="3432593" y="3234906"/>
            <a:ext cx="3666227" cy="2857500"/>
          </a:xfrm>
          <a:custGeom>
            <a:avLst/>
            <a:gdLst>
              <a:gd name="connsiteX0" fmla="*/ 0 w 3118090"/>
              <a:gd name="connsiteY0" fmla="*/ 0 h 835684"/>
              <a:gd name="connsiteX1" fmla="*/ 3118090 w 3118090"/>
              <a:gd name="connsiteY1" fmla="*/ 0 h 835684"/>
              <a:gd name="connsiteX2" fmla="*/ 3118090 w 3118090"/>
              <a:gd name="connsiteY2" fmla="*/ 835684 h 835684"/>
              <a:gd name="connsiteX3" fmla="*/ 0 w 3118090"/>
              <a:gd name="connsiteY3" fmla="*/ 835684 h 835684"/>
              <a:gd name="connsiteX4" fmla="*/ 0 w 3118090"/>
              <a:gd name="connsiteY4" fmla="*/ 0 h 835684"/>
              <a:gd name="connsiteX0" fmla="*/ 0 w 3306793"/>
              <a:gd name="connsiteY0" fmla="*/ 0 h 2399222"/>
              <a:gd name="connsiteX1" fmla="*/ 3118090 w 3306793"/>
              <a:gd name="connsiteY1" fmla="*/ 0 h 2399222"/>
              <a:gd name="connsiteX2" fmla="*/ 3306793 w 3306793"/>
              <a:gd name="connsiteY2" fmla="*/ 2399222 h 2399222"/>
              <a:gd name="connsiteX3" fmla="*/ 0 w 3306793"/>
              <a:gd name="connsiteY3" fmla="*/ 835684 h 2399222"/>
              <a:gd name="connsiteX4" fmla="*/ 0 w 3306793"/>
              <a:gd name="connsiteY4" fmla="*/ 0 h 2399222"/>
              <a:gd name="connsiteX0" fmla="*/ 0 w 3306793"/>
              <a:gd name="connsiteY0" fmla="*/ 0 h 2399222"/>
              <a:gd name="connsiteX1" fmla="*/ 3306793 w 3306793"/>
              <a:gd name="connsiteY1" fmla="*/ 2003844 h 2399222"/>
              <a:gd name="connsiteX2" fmla="*/ 3306793 w 3306793"/>
              <a:gd name="connsiteY2" fmla="*/ 2399222 h 2399222"/>
              <a:gd name="connsiteX3" fmla="*/ 0 w 3306793"/>
              <a:gd name="connsiteY3" fmla="*/ 835684 h 2399222"/>
              <a:gd name="connsiteX4" fmla="*/ 0 w 3306793"/>
              <a:gd name="connsiteY4" fmla="*/ 0 h 2399222"/>
              <a:gd name="connsiteX0" fmla="*/ 422335 w 3306793"/>
              <a:gd name="connsiteY0" fmla="*/ 0 h 2794599"/>
              <a:gd name="connsiteX1" fmla="*/ 3306793 w 3306793"/>
              <a:gd name="connsiteY1" fmla="*/ 2399221 h 2794599"/>
              <a:gd name="connsiteX2" fmla="*/ 3306793 w 3306793"/>
              <a:gd name="connsiteY2" fmla="*/ 2794599 h 2794599"/>
              <a:gd name="connsiteX3" fmla="*/ 0 w 3306793"/>
              <a:gd name="connsiteY3" fmla="*/ 1231061 h 2794599"/>
              <a:gd name="connsiteX4" fmla="*/ 422335 w 3306793"/>
              <a:gd name="connsiteY4" fmla="*/ 0 h 2794599"/>
              <a:gd name="connsiteX0" fmla="*/ 718868 w 3603326"/>
              <a:gd name="connsiteY0" fmla="*/ 0 h 2794599"/>
              <a:gd name="connsiteX1" fmla="*/ 3603326 w 3603326"/>
              <a:gd name="connsiteY1" fmla="*/ 2399221 h 2794599"/>
              <a:gd name="connsiteX2" fmla="*/ 3603326 w 3603326"/>
              <a:gd name="connsiteY2" fmla="*/ 2794599 h 2794599"/>
              <a:gd name="connsiteX3" fmla="*/ 0 w 3603326"/>
              <a:gd name="connsiteY3" fmla="*/ 53915 h 2794599"/>
              <a:gd name="connsiteX4" fmla="*/ 718868 w 3603326"/>
              <a:gd name="connsiteY4" fmla="*/ 0 h 2794599"/>
              <a:gd name="connsiteX0" fmla="*/ 718868 w 3603326"/>
              <a:gd name="connsiteY0" fmla="*/ 0 h 2857500"/>
              <a:gd name="connsiteX1" fmla="*/ 3603326 w 3603326"/>
              <a:gd name="connsiteY1" fmla="*/ 2399221 h 2857500"/>
              <a:gd name="connsiteX2" fmla="*/ 3603326 w 3603326"/>
              <a:gd name="connsiteY2" fmla="*/ 2857500 h 2857500"/>
              <a:gd name="connsiteX3" fmla="*/ 0 w 3603326"/>
              <a:gd name="connsiteY3" fmla="*/ 53915 h 2857500"/>
              <a:gd name="connsiteX4" fmla="*/ 718868 w 3603326"/>
              <a:gd name="connsiteY4" fmla="*/ 0 h 2857500"/>
              <a:gd name="connsiteX0" fmla="*/ 781769 w 3666227"/>
              <a:gd name="connsiteY0" fmla="*/ 0 h 2857500"/>
              <a:gd name="connsiteX1" fmla="*/ 3666227 w 3666227"/>
              <a:gd name="connsiteY1" fmla="*/ 2399221 h 2857500"/>
              <a:gd name="connsiteX2" fmla="*/ 3666227 w 3666227"/>
              <a:gd name="connsiteY2" fmla="*/ 2857500 h 2857500"/>
              <a:gd name="connsiteX3" fmla="*/ 0 w 3666227"/>
              <a:gd name="connsiteY3" fmla="*/ 26957 h 2857500"/>
              <a:gd name="connsiteX4" fmla="*/ 781769 w 3666227"/>
              <a:gd name="connsiteY4" fmla="*/ 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666227" h="2857500">
                <a:moveTo>
                  <a:pt x="781769" y="0"/>
                </a:moveTo>
                <a:lnTo>
                  <a:pt x="3666227" y="2399221"/>
                </a:lnTo>
                <a:lnTo>
                  <a:pt x="3666227" y="2857500"/>
                </a:lnTo>
                <a:lnTo>
                  <a:pt x="0" y="26957"/>
                </a:lnTo>
                <a:lnTo>
                  <a:pt x="781769" y="0"/>
                </a:lnTo>
                <a:close/>
              </a:path>
            </a:pathLst>
          </a:cu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s-SV" sz="1100"/>
          </a:p>
        </xdr:txBody>
      </xdr:sp>
    </xdr:grpSp>
    <xdr:clientData/>
  </xdr:twoCellAnchor>
  <xdr:twoCellAnchor>
    <xdr:from>
      <xdr:col>1</xdr:col>
      <xdr:colOff>718867</xdr:colOff>
      <xdr:row>0</xdr:row>
      <xdr:rowOff>377405</xdr:rowOff>
    </xdr:from>
    <xdr:to>
      <xdr:col>3</xdr:col>
      <xdr:colOff>637995</xdr:colOff>
      <xdr:row>9</xdr:row>
      <xdr:rowOff>80874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787A8695-6153-495D-B28C-F8FE3667A054}"/>
            </a:ext>
          </a:extLst>
        </xdr:cNvPr>
        <xdr:cNvGrpSpPr/>
      </xdr:nvGrpSpPr>
      <xdr:grpSpPr>
        <a:xfrm>
          <a:off x="4507463" y="377405"/>
          <a:ext cx="3290335" cy="2143581"/>
          <a:chOff x="4367122" y="359433"/>
          <a:chExt cx="3603326" cy="2102691"/>
        </a:xfrm>
      </xdr:grpSpPr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D0C7854D-E81C-4A9C-A0E9-332306EB8467}"/>
              </a:ext>
            </a:extLst>
          </xdr:cNvPr>
          <xdr:cNvGrpSpPr/>
        </xdr:nvGrpSpPr>
        <xdr:grpSpPr>
          <a:xfrm>
            <a:off x="7053891" y="458278"/>
            <a:ext cx="916557" cy="1473680"/>
            <a:chOff x="7053891" y="458278"/>
            <a:chExt cx="916557" cy="1473680"/>
          </a:xfrm>
        </xdr:grpSpPr>
        <xdr:grpSp>
          <xdr:nvGrpSpPr>
            <xdr:cNvPr id="34" name="Grupo 33">
              <a:extLst>
                <a:ext uri="{FF2B5EF4-FFF2-40B4-BE49-F238E27FC236}">
                  <a16:creationId xmlns:a16="http://schemas.microsoft.com/office/drawing/2014/main" id="{6EFCAA20-BFB2-4C4B-8E54-51E0184C9DAD}"/>
                </a:ext>
              </a:extLst>
            </xdr:cNvPr>
            <xdr:cNvGrpSpPr/>
          </xdr:nvGrpSpPr>
          <xdr:grpSpPr>
            <a:xfrm>
              <a:off x="7053891" y="458278"/>
              <a:ext cx="332477" cy="1473680"/>
              <a:chOff x="7053891" y="458278"/>
              <a:chExt cx="332477" cy="1473680"/>
            </a:xfrm>
          </xdr:grpSpPr>
          <xdr:cxnSp macro="">
            <xdr:nvCxnSpPr>
              <xdr:cNvPr id="22" name="Conector recto 21">
                <a:extLst>
                  <a:ext uri="{FF2B5EF4-FFF2-40B4-BE49-F238E27FC236}">
                    <a16:creationId xmlns:a16="http://schemas.microsoft.com/office/drawing/2014/main" id="{4F34A6EA-721C-4F67-9F16-6BCC7575691A}"/>
                  </a:ext>
                </a:extLst>
              </xdr:cNvPr>
              <xdr:cNvCxnSpPr/>
            </xdr:nvCxnSpPr>
            <xdr:spPr>
              <a:xfrm>
                <a:off x="7053892" y="458278"/>
                <a:ext cx="332476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Conector recto 30">
                <a:extLst>
                  <a:ext uri="{FF2B5EF4-FFF2-40B4-BE49-F238E27FC236}">
                    <a16:creationId xmlns:a16="http://schemas.microsoft.com/office/drawing/2014/main" id="{BB918E23-8C4C-4049-BDFB-FED6F8153C30}"/>
                  </a:ext>
                </a:extLst>
              </xdr:cNvPr>
              <xdr:cNvCxnSpPr/>
            </xdr:nvCxnSpPr>
            <xdr:spPr>
              <a:xfrm>
                <a:off x="7053891" y="1931958"/>
                <a:ext cx="332476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" name="Conector recto de flecha 32">
                <a:extLst>
                  <a:ext uri="{FF2B5EF4-FFF2-40B4-BE49-F238E27FC236}">
                    <a16:creationId xmlns:a16="http://schemas.microsoft.com/office/drawing/2014/main" id="{7E4EBDD6-EB1D-4850-B87D-EF8A22832237}"/>
                  </a:ext>
                </a:extLst>
              </xdr:cNvPr>
              <xdr:cNvCxnSpPr/>
            </xdr:nvCxnSpPr>
            <xdr:spPr>
              <a:xfrm>
                <a:off x="7188679" y="458278"/>
                <a:ext cx="0" cy="1464694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4A78CACC-BC51-480D-B36F-EDEF5195833C}"/>
                </a:ext>
              </a:extLst>
            </xdr:cNvPr>
            <xdr:cNvSpPr txBox="1"/>
          </xdr:nvSpPr>
          <xdr:spPr>
            <a:xfrm>
              <a:off x="7242594" y="1042358"/>
              <a:ext cx="727854" cy="2875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SV" sz="1100"/>
                <a:t>2.70m</a:t>
              </a:r>
            </a:p>
          </xdr:txBody>
        </xdr:sp>
      </xdr:grpSp>
      <xdr:grpSp>
        <xdr:nvGrpSpPr>
          <xdr:cNvPr id="42" name="Grupo 41">
            <a:extLst>
              <a:ext uri="{FF2B5EF4-FFF2-40B4-BE49-F238E27FC236}">
                <a16:creationId xmlns:a16="http://schemas.microsoft.com/office/drawing/2014/main" id="{4B9FD4B4-92DC-477C-8C3D-6180AC9EAB22}"/>
              </a:ext>
            </a:extLst>
          </xdr:cNvPr>
          <xdr:cNvGrpSpPr/>
        </xdr:nvGrpSpPr>
        <xdr:grpSpPr>
          <a:xfrm>
            <a:off x="4367122" y="359433"/>
            <a:ext cx="2507053" cy="1851085"/>
            <a:chOff x="4510896" y="458278"/>
            <a:chExt cx="2507053" cy="1851085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C4A6BE91-6D12-4DE9-B185-19AA387457E1}"/>
                </a:ext>
              </a:extLst>
            </xdr:cNvPr>
            <xdr:cNvGrpSpPr/>
          </xdr:nvGrpSpPr>
          <xdr:grpSpPr>
            <a:xfrm>
              <a:off x="4510896" y="458278"/>
              <a:ext cx="2507053" cy="1482665"/>
              <a:chOff x="4510896" y="458278"/>
              <a:chExt cx="2507053" cy="1482665"/>
            </a:xfrm>
          </xdr:grpSpPr>
          <xdr:sp macro="" textlink="">
            <xdr:nvSpPr>
              <xdr:cNvPr id="23" name="Rectángulo 22">
                <a:extLst>
                  <a:ext uri="{FF2B5EF4-FFF2-40B4-BE49-F238E27FC236}">
                    <a16:creationId xmlns:a16="http://schemas.microsoft.com/office/drawing/2014/main" id="{0D12327D-D74A-4D80-8687-C1EC34C68C06}"/>
                  </a:ext>
                </a:extLst>
              </xdr:cNvPr>
              <xdr:cNvSpPr/>
            </xdr:nvSpPr>
            <xdr:spPr>
              <a:xfrm>
                <a:off x="4528866" y="646981"/>
                <a:ext cx="2463386" cy="1293962"/>
              </a:xfrm>
              <a:prstGeom prst="rect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l"/>
                <a:endParaRPr lang="es-SV" sz="1100"/>
              </a:p>
            </xdr:txBody>
          </xdr:sp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499484C8-6B10-4C45-A245-75F6E0A7D5FD}"/>
                  </a:ext>
                </a:extLst>
              </xdr:cNvPr>
              <xdr:cNvSpPr/>
            </xdr:nvSpPr>
            <xdr:spPr>
              <a:xfrm>
                <a:off x="4609741" y="467264"/>
                <a:ext cx="2390235" cy="197689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l"/>
                <a:endParaRPr lang="es-SV" sz="1100"/>
              </a:p>
            </xdr:txBody>
          </xdr:sp>
          <xdr:sp macro="" textlink="">
            <xdr:nvSpPr>
              <xdr:cNvPr id="4" name="Elipse 3">
                <a:extLst>
                  <a:ext uri="{FF2B5EF4-FFF2-40B4-BE49-F238E27FC236}">
                    <a16:creationId xmlns:a16="http://schemas.microsoft.com/office/drawing/2014/main" id="{18F0A2B0-97EA-4AE2-82AA-3AAB1770818B}"/>
                  </a:ext>
                </a:extLst>
              </xdr:cNvPr>
              <xdr:cNvSpPr/>
            </xdr:nvSpPr>
            <xdr:spPr>
              <a:xfrm>
                <a:off x="4510896" y="467264"/>
                <a:ext cx="152760" cy="197689"/>
              </a:xfrm>
              <a:prstGeom prst="ellipse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l"/>
                <a:endParaRPr lang="es-SV" sz="1100"/>
              </a:p>
            </xdr:txBody>
          </xdr:sp>
          <xdr:sp macro="" textlink="">
            <xdr:nvSpPr>
              <xdr:cNvPr id="30" name="Elipse 29">
                <a:extLst>
                  <a:ext uri="{FF2B5EF4-FFF2-40B4-BE49-F238E27FC236}">
                    <a16:creationId xmlns:a16="http://schemas.microsoft.com/office/drawing/2014/main" id="{41BF5AA9-A90B-49D7-9EA6-E3B3E97B046C}"/>
                  </a:ext>
                </a:extLst>
              </xdr:cNvPr>
              <xdr:cNvSpPr/>
            </xdr:nvSpPr>
            <xdr:spPr>
              <a:xfrm>
                <a:off x="6865189" y="458278"/>
                <a:ext cx="152760" cy="197689"/>
              </a:xfrm>
              <a:prstGeom prst="ellipse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l"/>
                <a:endParaRPr lang="es-SV" sz="1100"/>
              </a:p>
            </xdr:txBody>
          </xdr:sp>
        </xdr:grpSp>
        <xdr:cxnSp macro="">
          <xdr:nvCxnSpPr>
            <xdr:cNvPr id="38" name="Conector recto 37">
              <a:extLst>
                <a:ext uri="{FF2B5EF4-FFF2-40B4-BE49-F238E27FC236}">
                  <a16:creationId xmlns:a16="http://schemas.microsoft.com/office/drawing/2014/main" id="{5724AB2C-0CFC-4B5E-A03A-E33B356E3848}"/>
                </a:ext>
              </a:extLst>
            </xdr:cNvPr>
            <xdr:cNvCxnSpPr/>
          </xdr:nvCxnSpPr>
          <xdr:spPr>
            <a:xfrm>
              <a:off x="4537854" y="2039788"/>
              <a:ext cx="0" cy="26957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Conector recto 38">
              <a:extLst>
                <a:ext uri="{FF2B5EF4-FFF2-40B4-BE49-F238E27FC236}">
                  <a16:creationId xmlns:a16="http://schemas.microsoft.com/office/drawing/2014/main" id="{12A8CA33-56A2-4404-8ED0-5C2A07D7301B}"/>
                </a:ext>
              </a:extLst>
            </xdr:cNvPr>
            <xdr:cNvCxnSpPr/>
          </xdr:nvCxnSpPr>
          <xdr:spPr>
            <a:xfrm>
              <a:off x="6982005" y="2030802"/>
              <a:ext cx="0" cy="26957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ector recto de flecha 40">
              <a:extLst>
                <a:ext uri="{FF2B5EF4-FFF2-40B4-BE49-F238E27FC236}">
                  <a16:creationId xmlns:a16="http://schemas.microsoft.com/office/drawing/2014/main" id="{FD2DBAF1-0F44-4800-87D2-748B4261C020}"/>
                </a:ext>
              </a:extLst>
            </xdr:cNvPr>
            <xdr:cNvCxnSpPr/>
          </xdr:nvCxnSpPr>
          <xdr:spPr>
            <a:xfrm flipV="1">
              <a:off x="4537854" y="2156604"/>
              <a:ext cx="2453137" cy="8986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DFF70327-8527-42E8-BE24-B9D539B7FE36}"/>
              </a:ext>
            </a:extLst>
          </xdr:cNvPr>
          <xdr:cNvSpPr txBox="1"/>
        </xdr:nvSpPr>
        <xdr:spPr>
          <a:xfrm>
            <a:off x="5436439" y="2174576"/>
            <a:ext cx="727854" cy="2875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SV" sz="1100"/>
              <a:t>2.215m</a:t>
            </a:r>
          </a:p>
        </xdr:txBody>
      </xdr:sp>
    </xdr:grpSp>
    <xdr:clientData/>
  </xdr:twoCellAnchor>
  <xdr:twoCellAnchor editAs="oneCell">
    <xdr:from>
      <xdr:col>10</xdr:col>
      <xdr:colOff>125803</xdr:colOff>
      <xdr:row>28</xdr:row>
      <xdr:rowOff>8986</xdr:rowOff>
    </xdr:from>
    <xdr:to>
      <xdr:col>15</xdr:col>
      <xdr:colOff>22082</xdr:colOff>
      <xdr:row>31</xdr:row>
      <xdr:rowOff>290314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D1F6876-36EF-4578-A726-3529F7B9D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4765" y="8365826"/>
          <a:ext cx="4982270" cy="1790950"/>
        </a:xfrm>
        <a:prstGeom prst="rect">
          <a:avLst/>
        </a:prstGeom>
      </xdr:spPr>
    </xdr:pic>
    <xdr:clientData/>
  </xdr:twoCellAnchor>
  <xdr:oneCellAnchor>
    <xdr:from>
      <xdr:col>9</xdr:col>
      <xdr:colOff>134789</xdr:colOff>
      <xdr:row>81</xdr:row>
      <xdr:rowOff>62902</xdr:rowOff>
    </xdr:from>
    <xdr:ext cx="4982270" cy="1790950"/>
    <xdr:pic>
      <xdr:nvPicPr>
        <xdr:cNvPr id="64" name="Imagen 63">
          <a:extLst>
            <a:ext uri="{FF2B5EF4-FFF2-40B4-BE49-F238E27FC236}">
              <a16:creationId xmlns:a16="http://schemas.microsoft.com/office/drawing/2014/main" id="{C3D2820D-4E52-48B4-98A8-2827B5089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3846" y="35871510"/>
          <a:ext cx="4982270" cy="1790950"/>
        </a:xfrm>
        <a:prstGeom prst="rect">
          <a:avLst/>
        </a:prstGeom>
      </xdr:spPr>
    </xdr:pic>
    <xdr:clientData/>
  </xdr:oneCellAnchor>
  <xdr:twoCellAnchor editAs="oneCell">
    <xdr:from>
      <xdr:col>9</xdr:col>
      <xdr:colOff>458277</xdr:colOff>
      <xdr:row>11</xdr:row>
      <xdr:rowOff>35943</xdr:rowOff>
    </xdr:from>
    <xdr:to>
      <xdr:col>13</xdr:col>
      <xdr:colOff>674804</xdr:colOff>
      <xdr:row>20</xdr:row>
      <xdr:rowOff>85800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309B4EB-012A-4B38-9418-57B79415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57334" y="3351721"/>
          <a:ext cx="4925112" cy="182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zoomScale="89" zoomScaleNormal="89" workbookViewId="0">
      <selection activeCell="I38" sqref="I38"/>
    </sheetView>
  </sheetViews>
  <sheetFormatPr baseColWidth="10" defaultColWidth="11.25" defaultRowHeight="15.75" x14ac:dyDescent="0.25"/>
  <cols>
    <col min="1" max="1" width="49.75" style="51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17.5" customWidth="1"/>
    <col min="11" max="11" width="21.875" customWidth="1"/>
  </cols>
  <sheetData>
    <row r="1" spans="1:15" ht="36.950000000000003" customHeight="1" x14ac:dyDescent="0.25">
      <c r="A1" s="62" t="s">
        <v>61</v>
      </c>
      <c r="B1" s="62"/>
      <c r="C1" s="62"/>
      <c r="D1" s="62"/>
      <c r="E1" s="62"/>
      <c r="F1" s="62"/>
      <c r="G1" s="62"/>
      <c r="H1" s="62"/>
      <c r="I1" s="62"/>
      <c r="J1" s="62"/>
      <c r="K1" s="5"/>
      <c r="L1" s="1"/>
    </row>
    <row r="2" spans="1:15" x14ac:dyDescent="0.25">
      <c r="A2" s="43"/>
      <c r="B2" s="38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44" t="s">
        <v>18</v>
      </c>
      <c r="B3" s="40"/>
      <c r="C3" s="39"/>
      <c r="D3" s="27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45">
        <f>H6/A6</f>
        <v>831.86662499999989</v>
      </c>
      <c r="C4" s="28"/>
      <c r="D4" s="27"/>
      <c r="E4" s="1"/>
      <c r="F4" s="1"/>
      <c r="G4" s="63" t="s">
        <v>20</v>
      </c>
      <c r="H4" s="64"/>
      <c r="I4" s="65"/>
      <c r="J4" s="63" t="s">
        <v>21</v>
      </c>
      <c r="K4" s="65"/>
      <c r="L4" s="1"/>
      <c r="M4" s="1"/>
      <c r="N4" s="1"/>
      <c r="O4" s="1"/>
    </row>
    <row r="5" spans="1:15" ht="37.5" x14ac:dyDescent="0.25">
      <c r="A5" s="44" t="s">
        <v>30</v>
      </c>
      <c r="B5" s="2"/>
      <c r="C5" s="2"/>
      <c r="D5" s="27"/>
      <c r="E5" s="1"/>
      <c r="F5" s="1"/>
      <c r="G5" s="29" t="s">
        <v>22</v>
      </c>
      <c r="H5" s="30" t="s">
        <v>16</v>
      </c>
      <c r="I5" s="31" t="s">
        <v>23</v>
      </c>
      <c r="J5" s="32" t="s">
        <v>24</v>
      </c>
      <c r="K5" s="33" t="s">
        <v>25</v>
      </c>
      <c r="L5" s="1"/>
      <c r="M5" s="1"/>
      <c r="N5" s="1"/>
      <c r="O5" s="1"/>
    </row>
    <row r="6" spans="1:15" ht="16.5" thickBot="1" x14ac:dyDescent="0.3">
      <c r="A6" s="46">
        <v>1</v>
      </c>
      <c r="C6" s="34"/>
      <c r="D6" s="2"/>
      <c r="E6" s="2"/>
      <c r="F6" s="2"/>
      <c r="G6" s="35">
        <f>H53</f>
        <v>616.19749999999988</v>
      </c>
      <c r="H6" s="36">
        <f>G6*1.35</f>
        <v>831.86662499999989</v>
      </c>
      <c r="I6" s="37">
        <f>H6-G6</f>
        <v>215.66912500000001</v>
      </c>
      <c r="J6" s="35">
        <f>ABS(I53)</f>
        <v>360.60250000000002</v>
      </c>
      <c r="K6" s="37">
        <f>H6-ABS(J6)</f>
        <v>471.26412499999986</v>
      </c>
      <c r="L6" s="1"/>
      <c r="M6" s="1"/>
      <c r="N6" s="1"/>
      <c r="O6" s="1"/>
    </row>
    <row r="7" spans="1:15" x14ac:dyDescent="0.25">
      <c r="A7" s="47"/>
      <c r="B7" s="3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47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47"/>
      <c r="B9" s="1"/>
      <c r="C9" s="66" t="s">
        <v>15</v>
      </c>
      <c r="D9" s="67"/>
      <c r="E9" s="67"/>
      <c r="F9" s="67"/>
      <c r="G9" s="68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56.25" x14ac:dyDescent="0.25">
      <c r="A10" s="48" t="s">
        <v>19</v>
      </c>
      <c r="B10" s="16"/>
      <c r="C10" s="18" t="s">
        <v>8</v>
      </c>
      <c r="D10" s="18" t="s">
        <v>10</v>
      </c>
      <c r="E10" s="17" t="s">
        <v>6</v>
      </c>
      <c r="F10" s="17" t="s">
        <v>9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9"/>
      <c r="B11" s="4"/>
      <c r="C11" s="4"/>
      <c r="D11" s="4"/>
      <c r="E11" s="4"/>
      <c r="F11" s="4"/>
      <c r="G11" s="4"/>
      <c r="H11" s="5"/>
      <c r="I11" s="5"/>
      <c r="J11" s="5"/>
      <c r="K11" s="69"/>
      <c r="L11" s="1"/>
      <c r="M11" s="1"/>
      <c r="N11" s="1"/>
      <c r="O11" s="1"/>
    </row>
    <row r="12" spans="1:15" x14ac:dyDescent="0.25">
      <c r="A12" s="15"/>
      <c r="B12" s="5"/>
      <c r="C12" s="6"/>
      <c r="D12" s="7"/>
      <c r="E12" s="6"/>
      <c r="F12" s="6"/>
      <c r="G12" s="7"/>
      <c r="H12" s="8">
        <f t="shared" ref="H12:H22" si="0">C12*D12*E12</f>
        <v>0</v>
      </c>
      <c r="I12" s="8"/>
      <c r="J12" s="9">
        <f t="shared" ref="J12:J22" si="1">I12-H12</f>
        <v>0</v>
      </c>
      <c r="K12" s="69"/>
      <c r="L12" s="1"/>
      <c r="M12" s="1"/>
      <c r="N12" s="1"/>
      <c r="O12" s="1"/>
    </row>
    <row r="13" spans="1:15" x14ac:dyDescent="0.25">
      <c r="A13" s="49" t="s">
        <v>31</v>
      </c>
      <c r="B13" s="5"/>
      <c r="C13" s="6"/>
      <c r="D13" s="7"/>
      <c r="E13" s="6"/>
      <c r="F13" s="6"/>
      <c r="G13" s="7"/>
      <c r="H13" s="8"/>
      <c r="I13" s="8"/>
      <c r="J13" s="9"/>
      <c r="K13" s="69"/>
      <c r="L13" s="1"/>
      <c r="M13" s="1"/>
      <c r="N13" s="1"/>
      <c r="O13" s="1"/>
    </row>
    <row r="14" spans="1:15" x14ac:dyDescent="0.25">
      <c r="A14" s="15" t="s">
        <v>26</v>
      </c>
      <c r="B14" s="5"/>
      <c r="C14" s="6">
        <v>1</v>
      </c>
      <c r="D14" s="7">
        <v>18.329999999999998</v>
      </c>
      <c r="E14" s="6">
        <v>1</v>
      </c>
      <c r="F14" s="6"/>
      <c r="G14" s="7"/>
      <c r="H14" s="8">
        <f>C14*D14*E14</f>
        <v>18.329999999999998</v>
      </c>
      <c r="I14" s="8">
        <v>18.329999999999998</v>
      </c>
      <c r="J14" s="9"/>
      <c r="K14" s="69"/>
      <c r="L14" s="1"/>
      <c r="M14" s="1"/>
      <c r="N14" s="1"/>
      <c r="O14" s="1"/>
    </row>
    <row r="15" spans="1:15" x14ac:dyDescent="0.25">
      <c r="A15" s="15" t="s">
        <v>5</v>
      </c>
      <c r="B15" s="5"/>
      <c r="C15" s="6">
        <v>2</v>
      </c>
      <c r="D15" s="7">
        <v>12</v>
      </c>
      <c r="E15" s="6">
        <v>1</v>
      </c>
      <c r="F15" s="6"/>
      <c r="G15" s="7"/>
      <c r="H15" s="8">
        <f>C15*D15*E15</f>
        <v>24</v>
      </c>
      <c r="I15" s="8">
        <v>0</v>
      </c>
      <c r="J15" s="9"/>
      <c r="K15" s="69"/>
      <c r="L15" s="1"/>
      <c r="M15" s="1"/>
      <c r="N15" s="1"/>
      <c r="O15" s="1"/>
    </row>
    <row r="16" spans="1:15" x14ac:dyDescent="0.25">
      <c r="A16" s="15" t="s">
        <v>4</v>
      </c>
      <c r="B16" s="5"/>
      <c r="C16" s="6">
        <v>1</v>
      </c>
      <c r="D16" s="7">
        <v>15</v>
      </c>
      <c r="E16" s="6">
        <v>1</v>
      </c>
      <c r="F16" s="6"/>
      <c r="G16" s="7"/>
      <c r="H16" s="8">
        <f>C16*D16*E16</f>
        <v>15</v>
      </c>
      <c r="I16" s="8"/>
      <c r="J16" s="9"/>
      <c r="K16" s="69"/>
      <c r="L16" s="1"/>
      <c r="M16" s="1"/>
      <c r="N16" s="1"/>
      <c r="O16" s="1"/>
    </row>
    <row r="17" spans="1:15" x14ac:dyDescent="0.25">
      <c r="A17" s="15" t="s">
        <v>27</v>
      </c>
      <c r="B17" s="5"/>
      <c r="C17" s="6">
        <v>1</v>
      </c>
      <c r="D17" s="7">
        <v>2.29</v>
      </c>
      <c r="E17" s="6">
        <v>1</v>
      </c>
      <c r="F17" s="6">
        <v>6</v>
      </c>
      <c r="G17" s="7"/>
      <c r="H17" s="8">
        <f>C17*D17*E17*F17</f>
        <v>13.74</v>
      </c>
      <c r="I17" s="8">
        <v>4.5824999999999996</v>
      </c>
      <c r="J17" s="9"/>
      <c r="K17" s="69"/>
      <c r="L17" s="1"/>
      <c r="M17" s="1"/>
      <c r="N17" s="1"/>
      <c r="O17" s="1"/>
    </row>
    <row r="18" spans="1:15" x14ac:dyDescent="0.25">
      <c r="A18" s="15" t="s">
        <v>28</v>
      </c>
      <c r="B18" s="5"/>
      <c r="C18" s="6">
        <v>2</v>
      </c>
      <c r="D18" s="7">
        <v>1.5</v>
      </c>
      <c r="E18" s="6">
        <v>1</v>
      </c>
      <c r="F18" s="6">
        <v>6</v>
      </c>
      <c r="G18" s="7"/>
      <c r="H18" s="8">
        <f t="shared" ref="H18:H19" si="2">C18*D18*E18*F18</f>
        <v>18</v>
      </c>
      <c r="I18" s="8"/>
      <c r="J18" s="9"/>
      <c r="K18" s="69"/>
      <c r="L18" s="1"/>
      <c r="M18" s="1"/>
      <c r="N18" s="1"/>
      <c r="O18" s="1"/>
    </row>
    <row r="19" spans="1:15" x14ac:dyDescent="0.25">
      <c r="A19" s="15" t="s">
        <v>29</v>
      </c>
      <c r="B19" s="5"/>
      <c r="C19" s="6">
        <v>1</v>
      </c>
      <c r="D19" s="7">
        <v>1.88</v>
      </c>
      <c r="E19" s="6">
        <v>1</v>
      </c>
      <c r="F19" s="6">
        <v>6</v>
      </c>
      <c r="G19" s="7"/>
      <c r="H19" s="8">
        <f t="shared" si="2"/>
        <v>11.28</v>
      </c>
      <c r="I19" s="8"/>
      <c r="J19" s="9"/>
      <c r="K19" s="69"/>
      <c r="L19" s="1"/>
      <c r="M19" s="1"/>
      <c r="N19" s="1"/>
      <c r="O19" s="1"/>
    </row>
    <row r="20" spans="1:15" x14ac:dyDescent="0.25">
      <c r="A20" s="15" t="s">
        <v>33</v>
      </c>
      <c r="B20" s="5"/>
      <c r="C20" s="6">
        <v>4</v>
      </c>
      <c r="D20" s="7">
        <v>7.5</v>
      </c>
      <c r="E20" s="6">
        <v>1</v>
      </c>
      <c r="F20" s="6"/>
      <c r="G20" s="7"/>
      <c r="H20" s="8">
        <f>C20*D20*E20</f>
        <v>30</v>
      </c>
      <c r="I20" s="8">
        <v>5</v>
      </c>
      <c r="J20" s="9">
        <f t="shared" si="1"/>
        <v>-25</v>
      </c>
      <c r="K20" s="69"/>
      <c r="L20" s="1"/>
      <c r="M20" s="1"/>
      <c r="N20" s="1"/>
      <c r="O20" s="1"/>
    </row>
    <row r="21" spans="1:15" x14ac:dyDescent="0.25">
      <c r="A21" s="15"/>
      <c r="B21" s="5"/>
      <c r="C21" s="6"/>
      <c r="D21" s="7"/>
      <c r="E21" s="6"/>
      <c r="F21" s="6"/>
      <c r="G21" s="7"/>
      <c r="H21" s="8">
        <f t="shared" si="0"/>
        <v>0</v>
      </c>
      <c r="I21" s="8">
        <v>0</v>
      </c>
      <c r="J21" s="9">
        <f t="shared" si="1"/>
        <v>0</v>
      </c>
      <c r="K21" s="69"/>
      <c r="L21" s="1"/>
      <c r="M21" s="1"/>
      <c r="N21" s="1"/>
      <c r="O21" s="1"/>
    </row>
    <row r="22" spans="1:15" x14ac:dyDescent="0.25">
      <c r="A22" s="15"/>
      <c r="B22" s="5"/>
      <c r="C22" s="6"/>
      <c r="D22" s="7"/>
      <c r="E22" s="6"/>
      <c r="F22" s="6"/>
      <c r="G22" s="7"/>
      <c r="H22" s="8">
        <f t="shared" si="0"/>
        <v>0</v>
      </c>
      <c r="I22" s="8">
        <v>0</v>
      </c>
      <c r="J22" s="9">
        <f t="shared" si="1"/>
        <v>0</v>
      </c>
      <c r="K22" s="69"/>
      <c r="L22" s="1"/>
      <c r="M22" s="1"/>
      <c r="N22" s="1"/>
      <c r="O22" s="1"/>
    </row>
    <row r="23" spans="1:15" x14ac:dyDescent="0.25">
      <c r="A23" s="15"/>
      <c r="B23" s="5"/>
      <c r="C23" s="5"/>
      <c r="D23" s="5"/>
      <c r="E23" s="5"/>
      <c r="F23" s="5"/>
      <c r="G23" s="5"/>
      <c r="H23" s="10">
        <f>SUM(H12:H22)</f>
        <v>130.35</v>
      </c>
      <c r="I23" s="10">
        <f>SUM(I12:I22)</f>
        <v>27.912499999999998</v>
      </c>
      <c r="J23" s="9"/>
      <c r="K23" s="69"/>
      <c r="L23" s="1"/>
      <c r="M23" s="1"/>
      <c r="N23" s="1"/>
      <c r="O23" s="1"/>
    </row>
    <row r="24" spans="1:15" x14ac:dyDescent="0.25">
      <c r="A24" s="49" t="s">
        <v>45</v>
      </c>
      <c r="B24" s="4"/>
      <c r="C24" s="19" t="s">
        <v>7</v>
      </c>
      <c r="D24" s="20" t="s">
        <v>14</v>
      </c>
      <c r="E24" s="20"/>
      <c r="F24" s="4"/>
      <c r="G24" s="4"/>
      <c r="H24" s="11"/>
      <c r="I24" s="11"/>
      <c r="J24" s="9"/>
      <c r="K24" s="69"/>
      <c r="L24" s="1"/>
      <c r="M24" s="1"/>
      <c r="N24" s="1"/>
      <c r="O24" s="1"/>
    </row>
    <row r="25" spans="1:15" ht="60" customHeight="1" x14ac:dyDescent="0.25">
      <c r="A25" s="57" t="s">
        <v>37</v>
      </c>
      <c r="B25" s="41" t="s">
        <v>38</v>
      </c>
      <c r="C25" s="22">
        <v>1</v>
      </c>
      <c r="D25" s="24">
        <v>362</v>
      </c>
      <c r="E25" s="6"/>
      <c r="F25" s="7"/>
      <c r="G25" s="7"/>
      <c r="H25" s="60">
        <f>C25*D25</f>
        <v>362</v>
      </c>
      <c r="I25" s="8">
        <v>299.05</v>
      </c>
      <c r="J25" s="9">
        <f>I25-H25</f>
        <v>-62.949999999999989</v>
      </c>
      <c r="K25" s="69"/>
      <c r="L25" s="1"/>
      <c r="M25" s="1"/>
      <c r="N25" s="1"/>
      <c r="O25" s="1"/>
    </row>
    <row r="26" spans="1:15" ht="39.950000000000003" customHeight="1" x14ac:dyDescent="0.25">
      <c r="A26" s="15" t="s">
        <v>39</v>
      </c>
      <c r="B26" s="23"/>
      <c r="C26" s="22">
        <v>3</v>
      </c>
      <c r="D26" s="26">
        <v>2.7</v>
      </c>
      <c r="E26" s="6"/>
      <c r="F26" s="7"/>
      <c r="G26" s="7"/>
      <c r="H26" s="60">
        <f t="shared" ref="H26:H37" si="3">C26*D26</f>
        <v>8.1000000000000014</v>
      </c>
      <c r="I26" s="8">
        <v>1.55</v>
      </c>
      <c r="J26" s="9"/>
      <c r="K26" s="69"/>
      <c r="L26" s="1"/>
      <c r="M26" s="1"/>
      <c r="N26" s="1"/>
      <c r="O26" s="1"/>
    </row>
    <row r="27" spans="1:15" ht="55.5" customHeight="1" x14ac:dyDescent="0.25">
      <c r="A27" s="15" t="s">
        <v>35</v>
      </c>
      <c r="B27" s="23"/>
      <c r="C27" s="22">
        <v>4</v>
      </c>
      <c r="D27" s="26">
        <v>0.97</v>
      </c>
      <c r="E27" s="6"/>
      <c r="F27" s="7"/>
      <c r="G27" s="7"/>
      <c r="H27" s="60">
        <f t="shared" si="3"/>
        <v>3.88</v>
      </c>
      <c r="I27" s="8">
        <v>1.54</v>
      </c>
      <c r="J27" s="9"/>
      <c r="K27" s="69"/>
      <c r="L27" s="1"/>
      <c r="M27" s="1"/>
      <c r="N27" s="1"/>
      <c r="O27" s="1"/>
    </row>
    <row r="28" spans="1:15" ht="39.950000000000003" customHeight="1" x14ac:dyDescent="0.25">
      <c r="A28" s="15" t="s">
        <v>40</v>
      </c>
      <c r="B28" s="41"/>
      <c r="C28" s="22">
        <v>1</v>
      </c>
      <c r="D28" s="26">
        <v>0.65</v>
      </c>
      <c r="E28" s="7"/>
      <c r="F28" s="7"/>
      <c r="G28" s="7"/>
      <c r="H28" s="60">
        <f t="shared" si="3"/>
        <v>0.65</v>
      </c>
      <c r="I28" s="8">
        <v>0.65</v>
      </c>
      <c r="J28" s="9">
        <f t="shared" ref="J28:J33" si="4">I28-H28</f>
        <v>0</v>
      </c>
      <c r="K28" s="42"/>
      <c r="L28" s="1"/>
      <c r="M28" s="1"/>
      <c r="N28" s="1"/>
      <c r="O28" s="1"/>
    </row>
    <row r="29" spans="1:15" ht="39.950000000000003" customHeight="1" x14ac:dyDescent="0.25">
      <c r="A29" s="15" t="s">
        <v>41</v>
      </c>
      <c r="B29" s="41"/>
      <c r="C29" s="22">
        <v>0.25</v>
      </c>
      <c r="D29" s="26">
        <v>35.6</v>
      </c>
      <c r="E29" s="7"/>
      <c r="F29" s="7"/>
      <c r="G29" s="7"/>
      <c r="H29" s="60">
        <f t="shared" si="3"/>
        <v>8.9</v>
      </c>
      <c r="I29" s="8"/>
      <c r="J29" s="9">
        <f t="shared" si="4"/>
        <v>-8.9</v>
      </c>
      <c r="K29" s="42"/>
      <c r="L29" s="1"/>
      <c r="M29" s="1"/>
      <c r="N29" s="1"/>
      <c r="O29" s="1"/>
    </row>
    <row r="30" spans="1:15" ht="39.950000000000003" customHeight="1" x14ac:dyDescent="0.25">
      <c r="A30" s="15" t="s">
        <v>32</v>
      </c>
      <c r="B30" s="23"/>
      <c r="C30" s="22">
        <v>2</v>
      </c>
      <c r="D30" s="26">
        <v>5</v>
      </c>
      <c r="E30" s="7"/>
      <c r="F30" s="7"/>
      <c r="G30" s="7"/>
      <c r="H30" s="60">
        <f t="shared" si="3"/>
        <v>10</v>
      </c>
      <c r="I30" s="8">
        <v>2.5</v>
      </c>
      <c r="J30" s="9">
        <f t="shared" si="4"/>
        <v>-7.5</v>
      </c>
      <c r="K30" s="42"/>
      <c r="L30" s="1"/>
      <c r="M30" s="1"/>
      <c r="N30" s="1"/>
      <c r="O30" s="1"/>
    </row>
    <row r="31" spans="1:15" ht="39.950000000000003" customHeight="1" x14ac:dyDescent="0.25">
      <c r="A31" s="15" t="s">
        <v>42</v>
      </c>
      <c r="B31" s="23"/>
      <c r="C31" s="22">
        <v>3</v>
      </c>
      <c r="D31" s="26">
        <v>4.25</v>
      </c>
      <c r="E31" s="7"/>
      <c r="F31" s="7"/>
      <c r="G31" s="7"/>
      <c r="H31" s="60">
        <f t="shared" si="3"/>
        <v>12.75</v>
      </c>
      <c r="I31" s="8">
        <v>2.5</v>
      </c>
      <c r="J31" s="9">
        <f t="shared" si="4"/>
        <v>-10.25</v>
      </c>
      <c r="K31" s="42"/>
      <c r="L31" s="1"/>
      <c r="M31" s="1"/>
      <c r="N31" s="1"/>
      <c r="O31" s="1"/>
    </row>
    <row r="32" spans="1:15" ht="39.950000000000003" customHeight="1" x14ac:dyDescent="0.25">
      <c r="A32" s="54" t="s">
        <v>43</v>
      </c>
      <c r="B32" s="5"/>
      <c r="C32" s="22">
        <v>1</v>
      </c>
      <c r="D32" s="26">
        <v>5.95</v>
      </c>
      <c r="E32" s="7"/>
      <c r="F32" s="7"/>
      <c r="G32" s="7"/>
      <c r="H32" s="60">
        <f t="shared" si="3"/>
        <v>5.95</v>
      </c>
      <c r="I32" s="8"/>
      <c r="J32" s="9"/>
      <c r="K32" s="52"/>
      <c r="L32" s="1"/>
      <c r="M32" s="1"/>
      <c r="N32" s="1"/>
      <c r="O32" s="1"/>
    </row>
    <row r="33" spans="1:15" ht="39.950000000000003" customHeight="1" x14ac:dyDescent="0.25">
      <c r="A33" s="15" t="s">
        <v>44</v>
      </c>
      <c r="B33" s="23"/>
      <c r="C33" s="22">
        <v>1</v>
      </c>
      <c r="D33" s="26">
        <v>5.95</v>
      </c>
      <c r="E33" s="7"/>
      <c r="F33" s="7"/>
      <c r="G33" s="7"/>
      <c r="H33" s="60">
        <f t="shared" si="3"/>
        <v>5.95</v>
      </c>
      <c r="I33" s="8"/>
      <c r="J33" s="9">
        <f t="shared" si="4"/>
        <v>-5.95</v>
      </c>
      <c r="K33" s="42"/>
      <c r="L33" s="1"/>
      <c r="M33" s="1"/>
      <c r="N33" s="1"/>
      <c r="O33" s="1"/>
    </row>
    <row r="34" spans="1:15" ht="39.950000000000003" customHeight="1" x14ac:dyDescent="0.25">
      <c r="A34" s="15" t="s">
        <v>46</v>
      </c>
      <c r="B34" s="23"/>
      <c r="C34" s="22">
        <v>1</v>
      </c>
      <c r="D34" s="26">
        <v>3.65</v>
      </c>
      <c r="E34" s="7"/>
      <c r="F34" s="7"/>
      <c r="G34" s="7"/>
      <c r="H34" s="60">
        <f t="shared" si="3"/>
        <v>3.65</v>
      </c>
      <c r="I34" s="8">
        <v>2.4</v>
      </c>
      <c r="J34" s="9" t="s">
        <v>63</v>
      </c>
      <c r="K34" s="42"/>
      <c r="L34" s="1"/>
      <c r="M34" s="1"/>
      <c r="N34" s="1"/>
      <c r="O34" s="1"/>
    </row>
    <row r="35" spans="1:15" ht="39.950000000000003" customHeight="1" x14ac:dyDescent="0.25">
      <c r="A35" s="15" t="s">
        <v>47</v>
      </c>
      <c r="B35" s="23"/>
      <c r="C35" s="22">
        <v>0.1</v>
      </c>
      <c r="D35" s="26">
        <v>6.5</v>
      </c>
      <c r="E35" s="7"/>
      <c r="F35" s="7"/>
      <c r="G35" s="7"/>
      <c r="H35" s="60">
        <f t="shared" si="3"/>
        <v>0.65</v>
      </c>
      <c r="I35" s="8"/>
      <c r="J35" s="9"/>
      <c r="K35" s="52"/>
      <c r="L35" s="1"/>
      <c r="M35" s="1"/>
      <c r="N35" s="1"/>
      <c r="O35" s="1"/>
    </row>
    <row r="36" spans="1:15" ht="39.950000000000003" customHeight="1" x14ac:dyDescent="0.25">
      <c r="A36" s="15" t="s">
        <v>48</v>
      </c>
      <c r="B36" s="23"/>
      <c r="C36" s="22">
        <v>0.25</v>
      </c>
      <c r="D36" s="26">
        <v>17.95</v>
      </c>
      <c r="E36" s="7"/>
      <c r="F36" s="7"/>
      <c r="G36" s="7"/>
      <c r="H36" s="60">
        <f t="shared" si="3"/>
        <v>4.4874999999999998</v>
      </c>
      <c r="I36" s="8"/>
      <c r="J36" s="9"/>
      <c r="K36" s="42"/>
      <c r="L36" s="1"/>
      <c r="M36" s="1"/>
      <c r="N36" s="1"/>
      <c r="O36" s="1"/>
    </row>
    <row r="37" spans="1:15" ht="22.5" customHeight="1" x14ac:dyDescent="0.25">
      <c r="A37" s="56" t="s">
        <v>64</v>
      </c>
      <c r="B37" s="58"/>
      <c r="C37" s="22"/>
      <c r="D37" s="26"/>
      <c r="E37" s="7"/>
      <c r="F37" s="7"/>
      <c r="G37" s="7"/>
      <c r="H37" s="60">
        <f t="shared" si="3"/>
        <v>0</v>
      </c>
      <c r="I37" s="8">
        <v>6.5</v>
      </c>
      <c r="J37" s="9"/>
      <c r="K37" s="52"/>
      <c r="L37" s="1"/>
      <c r="M37" s="1"/>
      <c r="N37" s="1"/>
      <c r="O37" s="1"/>
    </row>
    <row r="38" spans="1:15" x14ac:dyDescent="0.25">
      <c r="A38" s="58"/>
      <c r="B38" s="41"/>
      <c r="C38" s="22"/>
      <c r="D38" s="26"/>
      <c r="E38" s="7"/>
      <c r="F38" s="7"/>
      <c r="G38" s="7"/>
      <c r="H38" s="8">
        <f t="shared" ref="H38:H41" si="5">C38*D38</f>
        <v>0</v>
      </c>
      <c r="I38" s="8">
        <v>0</v>
      </c>
      <c r="J38" s="9"/>
      <c r="K38" s="42"/>
    </row>
    <row r="39" spans="1:15" x14ac:dyDescent="0.25">
      <c r="A39" s="58"/>
      <c r="B39" s="41"/>
      <c r="C39" s="22"/>
      <c r="D39" s="26"/>
      <c r="E39" s="7"/>
      <c r="F39" s="7"/>
      <c r="G39" s="7"/>
      <c r="H39" s="8">
        <f t="shared" si="5"/>
        <v>0</v>
      </c>
      <c r="I39" s="8">
        <v>0</v>
      </c>
      <c r="J39" s="9"/>
      <c r="K39" s="42"/>
    </row>
    <row r="40" spans="1:15" x14ac:dyDescent="0.25">
      <c r="A40" s="58"/>
      <c r="B40" s="41"/>
      <c r="C40" s="22"/>
      <c r="D40" s="26"/>
      <c r="E40" s="7"/>
      <c r="F40" s="7"/>
      <c r="G40" s="7"/>
      <c r="H40" s="8">
        <f t="shared" si="5"/>
        <v>0</v>
      </c>
      <c r="I40" s="8">
        <v>0</v>
      </c>
      <c r="J40" s="9"/>
      <c r="K40" s="42"/>
    </row>
    <row r="41" spans="1:15" x14ac:dyDescent="0.25">
      <c r="A41" s="58"/>
      <c r="B41" s="41"/>
      <c r="C41" s="22"/>
      <c r="D41" s="26"/>
      <c r="E41" s="7"/>
      <c r="F41" s="7"/>
      <c r="G41" s="7"/>
      <c r="H41" s="8">
        <f t="shared" si="5"/>
        <v>0</v>
      </c>
      <c r="I41" s="8">
        <v>0</v>
      </c>
      <c r="J41" s="9"/>
      <c r="K41" s="42"/>
    </row>
    <row r="42" spans="1:15" x14ac:dyDescent="0.25">
      <c r="A42" s="15"/>
      <c r="B42" s="5"/>
      <c r="C42" s="5"/>
      <c r="D42" s="5"/>
      <c r="E42" s="5"/>
      <c r="F42" s="5"/>
      <c r="G42" s="5"/>
      <c r="H42" s="12">
        <f>SUM(H25:H41)</f>
        <v>426.96749999999992</v>
      </c>
      <c r="I42" s="12">
        <f>SUM(I25:I41)</f>
        <v>316.69</v>
      </c>
      <c r="J42" s="5"/>
      <c r="K42" s="42"/>
    </row>
    <row r="43" spans="1:15" x14ac:dyDescent="0.25">
      <c r="A43" s="15"/>
      <c r="B43" s="5"/>
      <c r="C43" s="5"/>
      <c r="D43" s="5"/>
      <c r="E43" s="5"/>
      <c r="F43" s="5"/>
      <c r="G43" s="5"/>
      <c r="H43" s="9"/>
      <c r="I43" s="9"/>
      <c r="J43" s="5"/>
      <c r="K43" s="42"/>
    </row>
    <row r="44" spans="1:15" ht="31.5" x14ac:dyDescent="0.25">
      <c r="A44" s="49" t="s">
        <v>11</v>
      </c>
      <c r="B44" s="4"/>
      <c r="C44" s="19" t="s">
        <v>12</v>
      </c>
      <c r="D44" s="20" t="s">
        <v>10</v>
      </c>
      <c r="E44" s="20" t="s">
        <v>13</v>
      </c>
      <c r="F44" s="20" t="s">
        <v>6</v>
      </c>
      <c r="G44" s="5"/>
      <c r="H44" s="9"/>
      <c r="I44" s="9"/>
      <c r="J44" s="5"/>
      <c r="K44" s="42"/>
    </row>
    <row r="45" spans="1:15" x14ac:dyDescent="0.25">
      <c r="A45" s="15"/>
      <c r="B45" s="5"/>
      <c r="C45" s="22">
        <v>108</v>
      </c>
      <c r="D45" s="7">
        <v>3</v>
      </c>
      <c r="E45" s="7">
        <v>0.04</v>
      </c>
      <c r="F45" s="22">
        <v>3</v>
      </c>
      <c r="G45" s="7"/>
      <c r="H45" s="8">
        <f>C45*D45*E45*F45</f>
        <v>38.880000000000003</v>
      </c>
      <c r="I45" s="8">
        <v>16</v>
      </c>
      <c r="J45" s="9">
        <f>I45-H45</f>
        <v>-22.880000000000003</v>
      </c>
      <c r="K45" s="42"/>
    </row>
    <row r="46" spans="1:15" x14ac:dyDescent="0.25">
      <c r="A46" s="15" t="s">
        <v>17</v>
      </c>
      <c r="B46" s="5"/>
      <c r="C46" s="22">
        <v>1</v>
      </c>
      <c r="D46" s="7">
        <v>20</v>
      </c>
      <c r="E46" s="7">
        <v>1</v>
      </c>
      <c r="F46" s="22">
        <v>1</v>
      </c>
      <c r="G46" s="7"/>
      <c r="H46" s="8">
        <f>C46*D46*E46*F46</f>
        <v>20</v>
      </c>
      <c r="I46" s="8"/>
      <c r="J46" s="9">
        <f>I46-H46</f>
        <v>-20</v>
      </c>
      <c r="K46" s="42"/>
    </row>
    <row r="47" spans="1:15" x14ac:dyDescent="0.25">
      <c r="A47" s="15" t="s">
        <v>34</v>
      </c>
      <c r="B47" s="5"/>
      <c r="C47" s="22"/>
      <c r="D47" s="7"/>
      <c r="E47" s="7"/>
      <c r="F47" s="22"/>
      <c r="G47" s="7"/>
      <c r="H47" s="8">
        <f t="shared" ref="H47:H49" si="6">C47*D47*E47*F47</f>
        <v>0</v>
      </c>
      <c r="I47" s="8"/>
      <c r="J47" s="9">
        <f t="shared" ref="J47:J49" si="7">I47-H47</f>
        <v>0</v>
      </c>
      <c r="K47" s="42"/>
    </row>
    <row r="48" spans="1:15" x14ac:dyDescent="0.25">
      <c r="A48" s="15"/>
      <c r="B48" s="5"/>
      <c r="C48" s="22"/>
      <c r="D48" s="7"/>
      <c r="E48" s="7"/>
      <c r="F48" s="22"/>
      <c r="G48" s="7"/>
      <c r="H48" s="8">
        <f t="shared" si="6"/>
        <v>0</v>
      </c>
      <c r="I48" s="8">
        <v>0</v>
      </c>
      <c r="J48" s="9">
        <f t="shared" si="7"/>
        <v>0</v>
      </c>
      <c r="K48" s="42"/>
    </row>
    <row r="49" spans="1:11" x14ac:dyDescent="0.25">
      <c r="A49" s="15"/>
      <c r="B49" s="5"/>
      <c r="C49" s="22"/>
      <c r="D49" s="7"/>
      <c r="E49" s="7"/>
      <c r="F49" s="22"/>
      <c r="G49" s="7"/>
      <c r="H49" s="8">
        <f t="shared" si="6"/>
        <v>0</v>
      </c>
      <c r="I49" s="8">
        <v>0</v>
      </c>
      <c r="J49" s="9">
        <f t="shared" si="7"/>
        <v>0</v>
      </c>
      <c r="K49" s="42"/>
    </row>
    <row r="50" spans="1:11" x14ac:dyDescent="0.25">
      <c r="A50" s="15"/>
      <c r="B50" s="5"/>
      <c r="C50" s="5"/>
      <c r="D50" s="5"/>
      <c r="E50" s="5"/>
      <c r="F50" s="5"/>
      <c r="G50" s="5"/>
      <c r="H50" s="12">
        <f>SUM(H45:H49)</f>
        <v>58.88</v>
      </c>
      <c r="I50" s="12">
        <f>SUM(I45:I49)</f>
        <v>16</v>
      </c>
      <c r="J50" s="5"/>
      <c r="K50" s="42"/>
    </row>
    <row r="51" spans="1:11" x14ac:dyDescent="0.25">
      <c r="A51" s="15"/>
      <c r="B51" s="5"/>
      <c r="C51" s="5"/>
      <c r="D51" s="5"/>
      <c r="E51" s="5"/>
      <c r="F51" s="5"/>
      <c r="G51" s="5"/>
      <c r="H51" s="9"/>
      <c r="I51" s="9"/>
      <c r="J51" s="5"/>
      <c r="K51" s="42"/>
    </row>
    <row r="52" spans="1:11" x14ac:dyDescent="0.25">
      <c r="A52" s="15"/>
      <c r="B52" s="5"/>
      <c r="C52" s="5"/>
      <c r="D52" s="5"/>
      <c r="E52" s="5"/>
      <c r="F52" s="5"/>
      <c r="G52" s="5"/>
      <c r="H52" s="9"/>
      <c r="I52" s="9"/>
      <c r="J52" s="5"/>
      <c r="K52" s="42"/>
    </row>
    <row r="53" spans="1:11" ht="18.75" x14ac:dyDescent="0.3">
      <c r="A53" s="50" t="s">
        <v>1</v>
      </c>
      <c r="B53" s="13"/>
      <c r="C53" s="13"/>
      <c r="D53" s="13"/>
      <c r="E53" s="13"/>
      <c r="F53" s="13"/>
      <c r="G53" s="13"/>
      <c r="H53" s="14">
        <f>SUM(H50,H42,H23)</f>
        <v>616.19749999999988</v>
      </c>
      <c r="I53" s="14">
        <f>SUM(I50,I42,I23)</f>
        <v>360.60250000000002</v>
      </c>
      <c r="J53" s="13"/>
      <c r="K53" s="1"/>
    </row>
    <row r="54" spans="1:11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</row>
    <row r="55" spans="1:11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</row>
    <row r="56" spans="1:11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</row>
    <row r="57" spans="1:11" x14ac:dyDescent="0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9" spans="1:11" ht="28.5" x14ac:dyDescent="0.25">
      <c r="A59" s="62" t="s">
        <v>62</v>
      </c>
      <c r="B59" s="62"/>
      <c r="C59" s="62"/>
      <c r="D59" s="62"/>
      <c r="E59" s="62"/>
      <c r="F59" s="62"/>
      <c r="G59" s="62"/>
      <c r="H59" s="62"/>
      <c r="I59" s="62"/>
      <c r="J59" s="62"/>
      <c r="K59" s="5"/>
    </row>
    <row r="60" spans="1:11" x14ac:dyDescent="0.25">
      <c r="A60" s="43"/>
      <c r="B60" s="38"/>
      <c r="C60" s="1"/>
      <c r="D60" s="1"/>
      <c r="E60" s="1"/>
      <c r="F60" s="1"/>
      <c r="G60" s="1"/>
      <c r="H60" s="1"/>
      <c r="I60" s="1"/>
      <c r="J60" s="1"/>
      <c r="K60" s="1"/>
    </row>
    <row r="61" spans="1:11" ht="16.5" thickBot="1" x14ac:dyDescent="0.3">
      <c r="A61" s="44" t="s">
        <v>18</v>
      </c>
      <c r="B61" s="40"/>
      <c r="C61" s="39"/>
      <c r="D61" s="27"/>
      <c r="E61" s="1"/>
      <c r="F61" s="1"/>
      <c r="G61" s="1"/>
      <c r="H61" s="1"/>
      <c r="I61" s="1"/>
      <c r="J61" s="1"/>
      <c r="K61" s="1"/>
    </row>
    <row r="62" spans="1:11" ht="16.5" thickBot="1" x14ac:dyDescent="0.3">
      <c r="A62" s="45">
        <f>H64/A64</f>
        <v>300.14274999999998</v>
      </c>
      <c r="C62" s="28"/>
      <c r="D62" s="27"/>
      <c r="E62" s="1"/>
      <c r="F62" s="1"/>
      <c r="G62" s="63" t="s">
        <v>20</v>
      </c>
      <c r="H62" s="64"/>
      <c r="I62" s="65"/>
      <c r="J62" s="63" t="s">
        <v>21</v>
      </c>
      <c r="K62" s="65"/>
    </row>
    <row r="63" spans="1:11" ht="37.5" x14ac:dyDescent="0.25">
      <c r="A63" s="44" t="s">
        <v>30</v>
      </c>
      <c r="B63" s="2"/>
      <c r="C63" s="2"/>
      <c r="D63" s="27"/>
      <c r="E63" s="1"/>
      <c r="F63" s="1"/>
      <c r="G63" s="29" t="s">
        <v>22</v>
      </c>
      <c r="H63" s="30" t="s">
        <v>16</v>
      </c>
      <c r="I63" s="31" t="s">
        <v>23</v>
      </c>
      <c r="J63" s="32" t="s">
        <v>24</v>
      </c>
      <c r="K63" s="33" t="s">
        <v>25</v>
      </c>
    </row>
    <row r="64" spans="1:11" ht="16.5" thickBot="1" x14ac:dyDescent="0.3">
      <c r="A64" s="46">
        <v>1</v>
      </c>
      <c r="C64" s="34"/>
      <c r="D64" s="2"/>
      <c r="E64" s="2"/>
      <c r="F64" s="2"/>
      <c r="G64" s="35">
        <f>H111</f>
        <v>206.995</v>
      </c>
      <c r="H64" s="36">
        <f>G64*1.45</f>
        <v>300.14274999999998</v>
      </c>
      <c r="I64" s="37">
        <f>H64-G64</f>
        <v>93.147749999999974</v>
      </c>
      <c r="J64" s="35">
        <f>ABS(I111)</f>
        <v>102</v>
      </c>
      <c r="K64" s="37">
        <f>H64-ABS(J64)</f>
        <v>198.14274999999998</v>
      </c>
    </row>
    <row r="65" spans="1:11" x14ac:dyDescent="0.25">
      <c r="A65" s="47"/>
      <c r="B65" s="38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47"/>
      <c r="B66" s="1"/>
      <c r="C66" s="1"/>
      <c r="D66" s="1"/>
      <c r="E66" s="1"/>
      <c r="F66" s="1"/>
      <c r="G66" s="1"/>
      <c r="H66" s="1"/>
      <c r="I66" s="1"/>
      <c r="J66" s="1"/>
    </row>
    <row r="67" spans="1:11" ht="18.75" x14ac:dyDescent="0.25">
      <c r="A67" s="47"/>
      <c r="B67" s="1"/>
      <c r="C67" s="66" t="s">
        <v>15</v>
      </c>
      <c r="D67" s="67"/>
      <c r="E67" s="67"/>
      <c r="F67" s="67"/>
      <c r="G67" s="68"/>
      <c r="H67" s="21" t="s">
        <v>2</v>
      </c>
      <c r="I67" s="21" t="s">
        <v>0</v>
      </c>
      <c r="J67" s="21" t="s">
        <v>3</v>
      </c>
      <c r="K67" s="1"/>
    </row>
    <row r="68" spans="1:11" ht="56.25" x14ac:dyDescent="0.25">
      <c r="A68" s="48" t="s">
        <v>19</v>
      </c>
      <c r="B68" s="16"/>
      <c r="C68" s="18" t="s">
        <v>8</v>
      </c>
      <c r="D68" s="18" t="s">
        <v>10</v>
      </c>
      <c r="E68" s="17" t="s">
        <v>6</v>
      </c>
      <c r="F68" s="17" t="s">
        <v>9</v>
      </c>
      <c r="G68" s="17"/>
      <c r="H68" s="17"/>
      <c r="I68" s="17"/>
      <c r="J68" s="17"/>
      <c r="K68" s="3"/>
    </row>
    <row r="69" spans="1:11" x14ac:dyDescent="0.25">
      <c r="A69" s="49"/>
      <c r="B69" s="4"/>
      <c r="C69" s="4"/>
      <c r="D69" s="4"/>
      <c r="E69" s="4"/>
      <c r="F69" s="4"/>
      <c r="G69" s="4"/>
      <c r="H69" s="5"/>
      <c r="I69" s="5"/>
      <c r="J69" s="5"/>
      <c r="K69" s="69"/>
    </row>
    <row r="70" spans="1:11" x14ac:dyDescent="0.25">
      <c r="A70" s="49" t="s">
        <v>31</v>
      </c>
      <c r="B70" s="5"/>
      <c r="C70" s="6"/>
      <c r="D70" s="7"/>
      <c r="E70" s="6"/>
      <c r="F70" s="6"/>
      <c r="G70" s="7"/>
      <c r="H70" s="8"/>
      <c r="I70" s="8">
        <v>0</v>
      </c>
      <c r="J70" s="9"/>
      <c r="K70" s="69"/>
    </row>
    <row r="71" spans="1:11" x14ac:dyDescent="0.25">
      <c r="A71" s="15" t="s">
        <v>26</v>
      </c>
      <c r="B71" s="5"/>
      <c r="C71" s="6">
        <v>1</v>
      </c>
      <c r="D71" s="7">
        <v>18.329999999999998</v>
      </c>
      <c r="E71" s="6">
        <v>1</v>
      </c>
      <c r="F71" s="6"/>
      <c r="G71" s="7"/>
      <c r="H71" s="8">
        <f>C71*D71*E71</f>
        <v>18.329999999999998</v>
      </c>
      <c r="I71" s="8"/>
      <c r="J71" s="9"/>
      <c r="K71" s="69"/>
    </row>
    <row r="72" spans="1:11" x14ac:dyDescent="0.25">
      <c r="A72" s="15" t="s">
        <v>5</v>
      </c>
      <c r="B72" s="5"/>
      <c r="C72" s="6">
        <v>1</v>
      </c>
      <c r="D72" s="7">
        <v>12</v>
      </c>
      <c r="E72" s="6">
        <v>1</v>
      </c>
      <c r="F72" s="6"/>
      <c r="G72" s="7"/>
      <c r="H72" s="8">
        <f>C72*D72*E72</f>
        <v>12</v>
      </c>
      <c r="I72" s="8">
        <v>12</v>
      </c>
      <c r="J72" s="9"/>
      <c r="K72" s="69"/>
    </row>
    <row r="73" spans="1:11" x14ac:dyDescent="0.25">
      <c r="A73" s="15" t="s">
        <v>4</v>
      </c>
      <c r="B73" s="5"/>
      <c r="C73" s="6">
        <v>1</v>
      </c>
      <c r="D73" s="7">
        <v>15</v>
      </c>
      <c r="E73" s="6">
        <v>1</v>
      </c>
      <c r="F73" s="6"/>
      <c r="G73" s="7"/>
      <c r="H73" s="8">
        <f>C73*D73*E73</f>
        <v>15</v>
      </c>
      <c r="I73" s="8"/>
      <c r="J73" s="9"/>
      <c r="K73" s="69"/>
    </row>
    <row r="74" spans="1:11" x14ac:dyDescent="0.25">
      <c r="A74" s="15" t="s">
        <v>27</v>
      </c>
      <c r="B74" s="5"/>
      <c r="C74" s="6">
        <v>1</v>
      </c>
      <c r="D74" s="7">
        <v>2.29</v>
      </c>
      <c r="E74" s="6">
        <v>1</v>
      </c>
      <c r="F74" s="6">
        <v>5</v>
      </c>
      <c r="G74" s="7"/>
      <c r="H74" s="8">
        <f>C74*D74*E74*F74</f>
        <v>11.45</v>
      </c>
      <c r="I74" s="8"/>
      <c r="J74" s="9"/>
      <c r="K74" s="69"/>
    </row>
    <row r="75" spans="1:11" x14ac:dyDescent="0.25">
      <c r="A75" s="15" t="s">
        <v>28</v>
      </c>
      <c r="B75" s="5"/>
      <c r="C75" s="6">
        <v>1</v>
      </c>
      <c r="D75" s="7">
        <v>1.5</v>
      </c>
      <c r="E75" s="6">
        <v>1</v>
      </c>
      <c r="F75" s="6">
        <v>5</v>
      </c>
      <c r="G75" s="7"/>
      <c r="H75" s="8">
        <f t="shared" ref="H75:H76" si="8">C75*D75*E75*F75</f>
        <v>7.5</v>
      </c>
      <c r="I75" s="8">
        <v>0</v>
      </c>
      <c r="J75" s="9"/>
      <c r="K75" s="69"/>
    </row>
    <row r="76" spans="1:11" x14ac:dyDescent="0.25">
      <c r="A76" s="15" t="s">
        <v>29</v>
      </c>
      <c r="B76" s="5"/>
      <c r="C76" s="6">
        <v>1</v>
      </c>
      <c r="D76" s="7">
        <v>1.88</v>
      </c>
      <c r="E76" s="6">
        <v>1</v>
      </c>
      <c r="F76" s="6">
        <v>5</v>
      </c>
      <c r="G76" s="7"/>
      <c r="H76" s="8">
        <f t="shared" si="8"/>
        <v>9.3999999999999986</v>
      </c>
      <c r="I76" s="8">
        <v>0</v>
      </c>
      <c r="J76" s="9"/>
      <c r="K76" s="69"/>
    </row>
    <row r="77" spans="1:11" x14ac:dyDescent="0.25">
      <c r="A77" s="15" t="s">
        <v>33</v>
      </c>
      <c r="B77" s="5"/>
      <c r="C77" s="6">
        <v>3</v>
      </c>
      <c r="D77" s="7">
        <v>5</v>
      </c>
      <c r="E77" s="6">
        <v>1</v>
      </c>
      <c r="F77" s="6"/>
      <c r="G77" s="7"/>
      <c r="H77" s="8">
        <f>C77*D77*E77</f>
        <v>15</v>
      </c>
      <c r="I77" s="8"/>
      <c r="J77" s="9">
        <f t="shared" ref="J77:J79" si="9">I77-H77</f>
        <v>-15</v>
      </c>
      <c r="K77" s="69"/>
    </row>
    <row r="78" spans="1:11" x14ac:dyDescent="0.25">
      <c r="A78" s="15"/>
      <c r="B78" s="5"/>
      <c r="C78" s="6"/>
      <c r="D78" s="7"/>
      <c r="E78" s="6"/>
      <c r="F78" s="6"/>
      <c r="G78" s="7"/>
      <c r="H78" s="8">
        <f t="shared" ref="H78:H79" si="10">C78*D78*E78</f>
        <v>0</v>
      </c>
      <c r="I78" s="8">
        <v>0</v>
      </c>
      <c r="J78" s="9">
        <f t="shared" si="9"/>
        <v>0</v>
      </c>
      <c r="K78" s="69"/>
    </row>
    <row r="79" spans="1:11" x14ac:dyDescent="0.25">
      <c r="A79" s="15"/>
      <c r="B79" s="5"/>
      <c r="C79" s="6"/>
      <c r="D79" s="7"/>
      <c r="E79" s="6"/>
      <c r="F79" s="6"/>
      <c r="G79" s="7"/>
      <c r="H79" s="8">
        <f t="shared" si="10"/>
        <v>0</v>
      </c>
      <c r="I79" s="8">
        <v>0</v>
      </c>
      <c r="J79" s="9">
        <f t="shared" si="9"/>
        <v>0</v>
      </c>
      <c r="K79" s="69"/>
    </row>
    <row r="80" spans="1:11" x14ac:dyDescent="0.25">
      <c r="A80" s="15"/>
      <c r="B80" s="5"/>
      <c r="C80" s="5"/>
      <c r="D80" s="5"/>
      <c r="E80" s="5"/>
      <c r="F80" s="5"/>
      <c r="G80" s="5"/>
      <c r="H80" s="10">
        <f>SUM(H70:H79)</f>
        <v>88.68</v>
      </c>
      <c r="I80" s="10">
        <f>SUM(I70:I79)</f>
        <v>12</v>
      </c>
      <c r="J80" s="9"/>
      <c r="K80" s="69"/>
    </row>
    <row r="81" spans="1:11" x14ac:dyDescent="0.25">
      <c r="A81" s="49" t="s">
        <v>45</v>
      </c>
      <c r="B81" s="4"/>
      <c r="C81" s="19" t="s">
        <v>7</v>
      </c>
      <c r="D81" s="20" t="s">
        <v>14</v>
      </c>
      <c r="E81" s="20"/>
      <c r="F81" s="4"/>
      <c r="G81" s="4"/>
      <c r="H81" s="11"/>
      <c r="I81" s="11"/>
      <c r="J81" s="9"/>
      <c r="K81" s="69"/>
    </row>
    <row r="82" spans="1:11" x14ac:dyDescent="0.25">
      <c r="A82" s="55" t="s">
        <v>49</v>
      </c>
      <c r="B82" s="23"/>
      <c r="C82" s="22"/>
      <c r="D82" s="26"/>
      <c r="E82" s="7"/>
      <c r="F82" s="7"/>
      <c r="G82" s="7"/>
      <c r="H82" s="60">
        <f t="shared" ref="H82:H99" si="11">C82*D82</f>
        <v>0</v>
      </c>
      <c r="I82" s="8">
        <v>74</v>
      </c>
      <c r="J82" s="9"/>
      <c r="K82" s="53"/>
    </row>
    <row r="83" spans="1:11" ht="31.5" x14ac:dyDescent="0.25">
      <c r="A83" s="25" t="s">
        <v>58</v>
      </c>
      <c r="B83" s="41"/>
      <c r="C83" s="22">
        <v>1.25</v>
      </c>
      <c r="D83" s="26">
        <v>24.75</v>
      </c>
      <c r="E83" s="7"/>
      <c r="F83" s="7"/>
      <c r="G83" s="7"/>
      <c r="H83" s="60">
        <f t="shared" si="11"/>
        <v>30.9375</v>
      </c>
      <c r="I83" s="8"/>
      <c r="J83" s="9"/>
      <c r="K83" s="53"/>
    </row>
    <row r="84" spans="1:11" ht="31.5" x14ac:dyDescent="0.25">
      <c r="A84" s="25" t="s">
        <v>59</v>
      </c>
      <c r="B84" s="41"/>
      <c r="C84" s="22">
        <v>1</v>
      </c>
      <c r="D84" s="26">
        <v>18.899999999999999</v>
      </c>
      <c r="E84" s="7"/>
      <c r="F84" s="7"/>
      <c r="G84" s="7"/>
      <c r="H84" s="60">
        <f t="shared" si="11"/>
        <v>18.899999999999999</v>
      </c>
      <c r="I84" s="8"/>
      <c r="J84" s="9"/>
      <c r="K84" s="53"/>
    </row>
    <row r="85" spans="1:11" x14ac:dyDescent="0.25">
      <c r="A85" s="25" t="s">
        <v>50</v>
      </c>
      <c r="B85" s="41"/>
      <c r="C85" s="22">
        <v>3</v>
      </c>
      <c r="D85" s="26">
        <v>1</v>
      </c>
      <c r="E85" s="7"/>
      <c r="F85" s="7"/>
      <c r="G85" s="7"/>
      <c r="H85" s="60">
        <f t="shared" si="11"/>
        <v>3</v>
      </c>
      <c r="I85" s="8"/>
      <c r="J85" s="9"/>
      <c r="K85" s="53"/>
    </row>
    <row r="86" spans="1:11" x14ac:dyDescent="0.25">
      <c r="A86" s="59" t="s">
        <v>35</v>
      </c>
      <c r="B86" s="41"/>
      <c r="C86" s="22">
        <v>2</v>
      </c>
      <c r="D86" s="26">
        <v>1.05</v>
      </c>
      <c r="E86" s="7"/>
      <c r="F86" s="7"/>
      <c r="G86" s="7"/>
      <c r="H86" s="60">
        <f t="shared" si="11"/>
        <v>2.1</v>
      </c>
      <c r="I86" s="8"/>
      <c r="J86" s="9"/>
      <c r="K86" s="53"/>
    </row>
    <row r="87" spans="1:11" x14ac:dyDescent="0.25">
      <c r="A87" s="25" t="s">
        <v>51</v>
      </c>
      <c r="B87" s="41"/>
      <c r="C87" s="22">
        <v>0.25</v>
      </c>
      <c r="D87" s="26">
        <v>17.95</v>
      </c>
      <c r="E87" s="7"/>
      <c r="F87" s="7"/>
      <c r="G87" s="7"/>
      <c r="H87" s="60">
        <f t="shared" si="11"/>
        <v>4.4874999999999998</v>
      </c>
      <c r="I87" s="8"/>
      <c r="J87" s="9"/>
      <c r="K87" s="53"/>
    </row>
    <row r="88" spans="1:11" x14ac:dyDescent="0.25">
      <c r="A88" s="25" t="s">
        <v>52</v>
      </c>
      <c r="B88" s="41"/>
      <c r="C88" s="22">
        <v>0.25</v>
      </c>
      <c r="D88" s="26">
        <v>35.6</v>
      </c>
      <c r="E88" s="7"/>
      <c r="F88" s="7"/>
      <c r="G88" s="7"/>
      <c r="H88" s="60">
        <f t="shared" si="11"/>
        <v>8.9</v>
      </c>
      <c r="I88" s="8"/>
      <c r="J88" s="9"/>
      <c r="K88" s="53"/>
    </row>
    <row r="89" spans="1:11" x14ac:dyDescent="0.25">
      <c r="A89" s="25" t="s">
        <v>36</v>
      </c>
      <c r="B89" s="41"/>
      <c r="C89" s="22">
        <v>0.5</v>
      </c>
      <c r="D89" s="26">
        <v>12.7</v>
      </c>
      <c r="E89" s="7"/>
      <c r="F89" s="7"/>
      <c r="G89" s="7"/>
      <c r="H89" s="60">
        <f t="shared" si="11"/>
        <v>6.35</v>
      </c>
      <c r="I89" s="8"/>
      <c r="J89" s="9"/>
      <c r="K89" s="53"/>
    </row>
    <row r="90" spans="1:11" x14ac:dyDescent="0.25">
      <c r="A90" s="25" t="s">
        <v>53</v>
      </c>
      <c r="B90" s="41"/>
      <c r="C90" s="22">
        <v>2</v>
      </c>
      <c r="D90" s="26">
        <v>0.65</v>
      </c>
      <c r="E90" s="7"/>
      <c r="F90" s="7"/>
      <c r="G90" s="7"/>
      <c r="H90" s="60">
        <f t="shared" si="11"/>
        <v>1.3</v>
      </c>
      <c r="I90" s="8"/>
      <c r="J90" s="9"/>
      <c r="K90" s="53"/>
    </row>
    <row r="91" spans="1:11" x14ac:dyDescent="0.25">
      <c r="A91" s="25" t="s">
        <v>54</v>
      </c>
      <c r="B91" s="41"/>
      <c r="C91" s="22">
        <v>1</v>
      </c>
      <c r="D91" s="26">
        <v>6.4</v>
      </c>
      <c r="E91" s="7"/>
      <c r="F91" s="7"/>
      <c r="G91" s="7"/>
      <c r="H91" s="60">
        <f t="shared" si="11"/>
        <v>6.4</v>
      </c>
      <c r="I91" s="8">
        <v>0</v>
      </c>
      <c r="J91" s="9"/>
      <c r="K91" s="53"/>
    </row>
    <row r="92" spans="1:11" ht="31.5" x14ac:dyDescent="0.25">
      <c r="A92" s="25" t="s">
        <v>55</v>
      </c>
      <c r="B92" s="41"/>
      <c r="C92" s="22">
        <v>3</v>
      </c>
      <c r="D92" s="26">
        <v>0.99</v>
      </c>
      <c r="E92" s="7"/>
      <c r="F92" s="7"/>
      <c r="G92" s="7"/>
      <c r="H92" s="60">
        <f t="shared" si="11"/>
        <v>2.9699999999999998</v>
      </c>
      <c r="I92" s="8"/>
      <c r="J92" s="9"/>
      <c r="K92" s="53"/>
    </row>
    <row r="93" spans="1:11" x14ac:dyDescent="0.25">
      <c r="A93" s="59" t="s">
        <v>56</v>
      </c>
      <c r="B93" s="41"/>
      <c r="C93" s="22">
        <v>3</v>
      </c>
      <c r="D93" s="26">
        <v>0.99</v>
      </c>
      <c r="E93" s="7"/>
      <c r="F93" s="7"/>
      <c r="G93" s="7"/>
      <c r="H93" s="60">
        <f t="shared" si="11"/>
        <v>2.9699999999999998</v>
      </c>
      <c r="I93" s="8">
        <v>0</v>
      </c>
      <c r="J93" s="9"/>
      <c r="K93" s="53"/>
    </row>
    <row r="94" spans="1:11" x14ac:dyDescent="0.25">
      <c r="A94" s="59" t="s">
        <v>57</v>
      </c>
      <c r="B94" s="41"/>
      <c r="C94" s="22">
        <v>1</v>
      </c>
      <c r="D94" s="26">
        <v>5</v>
      </c>
      <c r="E94" s="7"/>
      <c r="F94" s="7"/>
      <c r="G94" s="7"/>
      <c r="H94" s="60">
        <f t="shared" si="11"/>
        <v>5</v>
      </c>
      <c r="I94" s="8"/>
      <c r="J94" s="9"/>
      <c r="K94" s="53"/>
    </row>
    <row r="95" spans="1:11" ht="31.5" x14ac:dyDescent="0.25">
      <c r="A95" s="56" t="s">
        <v>60</v>
      </c>
      <c r="B95" s="58"/>
      <c r="C95" s="22">
        <v>1</v>
      </c>
      <c r="D95" s="26">
        <v>2.2000000000000002</v>
      </c>
      <c r="E95" s="7"/>
      <c r="F95" s="7"/>
      <c r="G95" s="7"/>
      <c r="H95" s="8">
        <f t="shared" si="11"/>
        <v>2.2000000000000002</v>
      </c>
      <c r="I95" s="8">
        <v>0</v>
      </c>
      <c r="J95" s="9"/>
      <c r="K95" s="53"/>
    </row>
    <row r="96" spans="1:11" x14ac:dyDescent="0.25">
      <c r="A96" s="58"/>
      <c r="B96" s="41"/>
      <c r="C96" s="22"/>
      <c r="D96" s="26"/>
      <c r="E96" s="7"/>
      <c r="F96" s="7"/>
      <c r="G96" s="7"/>
      <c r="H96" s="8">
        <f t="shared" si="11"/>
        <v>0</v>
      </c>
      <c r="I96" s="8">
        <v>0</v>
      </c>
      <c r="J96" s="9"/>
      <c r="K96" s="53"/>
    </row>
    <row r="97" spans="1:11" x14ac:dyDescent="0.25">
      <c r="A97" s="58"/>
      <c r="B97" s="41"/>
      <c r="C97" s="22"/>
      <c r="D97" s="26"/>
      <c r="E97" s="7"/>
      <c r="F97" s="7"/>
      <c r="G97" s="7"/>
      <c r="H97" s="8">
        <f t="shared" si="11"/>
        <v>0</v>
      </c>
      <c r="I97" s="8">
        <v>0</v>
      </c>
      <c r="J97" s="9"/>
      <c r="K97" s="53"/>
    </row>
    <row r="98" spans="1:11" x14ac:dyDescent="0.25">
      <c r="A98" s="58"/>
      <c r="B98" s="41"/>
      <c r="C98" s="22"/>
      <c r="D98" s="26"/>
      <c r="E98" s="7"/>
      <c r="F98" s="7"/>
      <c r="G98" s="7"/>
      <c r="H98" s="8">
        <f t="shared" si="11"/>
        <v>0</v>
      </c>
      <c r="I98" s="8">
        <v>0</v>
      </c>
      <c r="J98" s="9"/>
      <c r="K98" s="53"/>
    </row>
    <row r="99" spans="1:11" x14ac:dyDescent="0.25">
      <c r="A99" s="58"/>
      <c r="B99" s="41"/>
      <c r="C99" s="22"/>
      <c r="D99" s="26"/>
      <c r="E99" s="7"/>
      <c r="F99" s="7"/>
      <c r="G99" s="7"/>
      <c r="H99" s="8">
        <f t="shared" si="11"/>
        <v>0</v>
      </c>
      <c r="I99" s="8">
        <v>0</v>
      </c>
      <c r="J99" s="9"/>
      <c r="K99" s="53"/>
    </row>
    <row r="100" spans="1:11" x14ac:dyDescent="0.25">
      <c r="A100" s="15"/>
      <c r="B100" s="5"/>
      <c r="C100" s="5"/>
      <c r="D100" s="5"/>
      <c r="E100" s="5"/>
      <c r="F100" s="5"/>
      <c r="G100" s="5"/>
      <c r="H100" s="12">
        <f>SUM(H82:H99)</f>
        <v>95.515000000000001</v>
      </c>
      <c r="I100" s="12">
        <f>SUM(I82:I99)</f>
        <v>74</v>
      </c>
      <c r="J100" s="5"/>
      <c r="K100" s="53"/>
    </row>
    <row r="101" spans="1:11" x14ac:dyDescent="0.25">
      <c r="A101" s="15"/>
      <c r="B101" s="5"/>
      <c r="C101" s="5"/>
      <c r="D101" s="5"/>
      <c r="E101" s="5"/>
      <c r="F101" s="5"/>
      <c r="G101" s="5"/>
      <c r="H101" s="9"/>
      <c r="I101" s="9"/>
      <c r="J101" s="5"/>
      <c r="K101" s="53"/>
    </row>
    <row r="102" spans="1:11" ht="31.5" x14ac:dyDescent="0.25">
      <c r="A102" s="49" t="s">
        <v>11</v>
      </c>
      <c r="B102" s="4"/>
      <c r="C102" s="19" t="s">
        <v>12</v>
      </c>
      <c r="D102" s="20" t="s">
        <v>10</v>
      </c>
      <c r="E102" s="20" t="s">
        <v>13</v>
      </c>
      <c r="F102" s="20" t="s">
        <v>6</v>
      </c>
      <c r="G102" s="5"/>
      <c r="H102" s="9"/>
      <c r="I102" s="9"/>
      <c r="J102" s="5"/>
      <c r="K102" s="53"/>
    </row>
    <row r="103" spans="1:11" x14ac:dyDescent="0.25">
      <c r="A103" s="15"/>
      <c r="B103" s="5"/>
      <c r="C103" s="22">
        <v>190</v>
      </c>
      <c r="D103" s="7">
        <v>3</v>
      </c>
      <c r="E103" s="7">
        <v>0.04</v>
      </c>
      <c r="F103" s="22">
        <v>1</v>
      </c>
      <c r="G103" s="7"/>
      <c r="H103" s="8">
        <f>C103*D103*E103*F103</f>
        <v>22.8</v>
      </c>
      <c r="I103" s="8">
        <v>16</v>
      </c>
      <c r="J103" s="9">
        <f>I103-H103</f>
        <v>-6.8000000000000007</v>
      </c>
      <c r="K103" s="53"/>
    </row>
    <row r="104" spans="1:11" x14ac:dyDescent="0.25">
      <c r="A104" s="15" t="s">
        <v>17</v>
      </c>
      <c r="B104" s="5"/>
      <c r="C104" s="22"/>
      <c r="D104" s="7"/>
      <c r="E104" s="7"/>
      <c r="F104" s="22"/>
      <c r="G104" s="7"/>
      <c r="H104" s="8">
        <f>C104*D104*E104*F104</f>
        <v>0</v>
      </c>
      <c r="I104" s="8">
        <v>0</v>
      </c>
      <c r="J104" s="9">
        <f>I104-H104</f>
        <v>0</v>
      </c>
      <c r="K104" s="53"/>
    </row>
    <row r="105" spans="1:11" x14ac:dyDescent="0.25">
      <c r="A105" s="15" t="s">
        <v>34</v>
      </c>
      <c r="B105" s="5"/>
      <c r="C105" s="22"/>
      <c r="D105" s="7"/>
      <c r="E105" s="7"/>
      <c r="F105" s="22"/>
      <c r="G105" s="7"/>
      <c r="H105" s="8">
        <f t="shared" ref="H105:H107" si="12">C105*D105*E105*F105</f>
        <v>0</v>
      </c>
      <c r="I105" s="8"/>
      <c r="J105" s="9">
        <f t="shared" ref="J105:J107" si="13">I105-H105</f>
        <v>0</v>
      </c>
      <c r="K105" s="53"/>
    </row>
    <row r="106" spans="1:11" x14ac:dyDescent="0.25">
      <c r="A106" s="15"/>
      <c r="B106" s="5"/>
      <c r="C106" s="22"/>
      <c r="D106" s="7"/>
      <c r="E106" s="7"/>
      <c r="F106" s="22"/>
      <c r="G106" s="7"/>
      <c r="H106" s="8">
        <f t="shared" si="12"/>
        <v>0</v>
      </c>
      <c r="I106" s="8">
        <v>0</v>
      </c>
      <c r="J106" s="9">
        <f t="shared" si="13"/>
        <v>0</v>
      </c>
      <c r="K106" s="53"/>
    </row>
    <row r="107" spans="1:11" x14ac:dyDescent="0.25">
      <c r="A107" s="15"/>
      <c r="B107" s="5"/>
      <c r="C107" s="22"/>
      <c r="D107" s="7"/>
      <c r="E107" s="7"/>
      <c r="F107" s="22"/>
      <c r="G107" s="7"/>
      <c r="H107" s="8">
        <f t="shared" si="12"/>
        <v>0</v>
      </c>
      <c r="I107" s="8">
        <v>0</v>
      </c>
      <c r="J107" s="9">
        <f t="shared" si="13"/>
        <v>0</v>
      </c>
      <c r="K107" s="53"/>
    </row>
    <row r="108" spans="1:11" x14ac:dyDescent="0.25">
      <c r="A108" s="15"/>
      <c r="B108" s="5"/>
      <c r="C108" s="5"/>
      <c r="D108" s="5"/>
      <c r="E108" s="5"/>
      <c r="F108" s="5"/>
      <c r="G108" s="5"/>
      <c r="H108" s="12">
        <f>SUM(H103:H107)</f>
        <v>22.8</v>
      </c>
      <c r="I108" s="12">
        <f>SUM(I103:I107)</f>
        <v>16</v>
      </c>
      <c r="J108" s="5"/>
      <c r="K108" s="53"/>
    </row>
    <row r="109" spans="1:11" x14ac:dyDescent="0.25">
      <c r="A109" s="15"/>
      <c r="B109" s="5"/>
      <c r="C109" s="5"/>
      <c r="D109" s="5"/>
      <c r="E109" s="5"/>
      <c r="F109" s="5"/>
      <c r="G109" s="5"/>
      <c r="H109" s="9"/>
      <c r="I109" s="9"/>
      <c r="J109" s="5"/>
      <c r="K109" s="53"/>
    </row>
    <row r="110" spans="1:11" x14ac:dyDescent="0.25">
      <c r="A110" s="15"/>
      <c r="B110" s="5"/>
      <c r="C110" s="5"/>
      <c r="D110" s="5"/>
      <c r="E110" s="5"/>
      <c r="F110" s="5"/>
      <c r="G110" s="5"/>
      <c r="H110" s="9"/>
      <c r="I110" s="9"/>
      <c r="J110" s="5"/>
      <c r="K110" s="53"/>
    </row>
    <row r="111" spans="1:11" ht="18.75" x14ac:dyDescent="0.3">
      <c r="A111" s="50" t="s">
        <v>1</v>
      </c>
      <c r="B111" s="13"/>
      <c r="C111" s="13"/>
      <c r="D111" s="13"/>
      <c r="E111" s="13"/>
      <c r="F111" s="13"/>
      <c r="G111" s="13"/>
      <c r="H111" s="14">
        <f>SUM(H108,H100,H80)</f>
        <v>206.995</v>
      </c>
      <c r="I111" s="14">
        <f>SUM(I108,I100,I80)</f>
        <v>102</v>
      </c>
      <c r="J111" s="13"/>
      <c r="K111" s="1"/>
    </row>
    <row r="112" spans="1:1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</row>
    <row r="113" spans="1:1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</row>
    <row r="114" spans="1:1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</row>
    <row r="115" spans="1:1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</row>
  </sheetData>
  <mergeCells count="12">
    <mergeCell ref="A112:K115"/>
    <mergeCell ref="A59:J59"/>
    <mergeCell ref="G62:I62"/>
    <mergeCell ref="J62:K62"/>
    <mergeCell ref="C67:G67"/>
    <mergeCell ref="K69:K81"/>
    <mergeCell ref="A54:K57"/>
    <mergeCell ref="A1:J1"/>
    <mergeCell ref="G4:I4"/>
    <mergeCell ref="J4:K4"/>
    <mergeCell ref="C9:G9"/>
    <mergeCell ref="K11:K27"/>
  </mergeCells>
  <conditionalFormatting sqref="I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PORTON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cp:lastPrinted>2020-11-23T22:05:46Z</cp:lastPrinted>
  <dcterms:created xsi:type="dcterms:W3CDTF">2015-10-13T21:42:08Z</dcterms:created>
  <dcterms:modified xsi:type="dcterms:W3CDTF">2021-07-15T21:56:12Z</dcterms:modified>
</cp:coreProperties>
</file>