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ngrid\Documents\INGRID\MEMORIA DE CALCULO\2021\JULIO\"/>
    </mc:Choice>
  </mc:AlternateContent>
  <xr:revisionPtr revIDLastSave="0" documentId="13_ncr:1_{2C669678-C7D7-42BD-A132-AE21CFE8FEC8}" xr6:coauthVersionLast="47" xr6:coauthVersionMax="47" xr10:uidLastSave="{00000000-0000-0000-0000-000000000000}"/>
  <bookViews>
    <workbookView xWindow="-120" yWindow="-120" windowWidth="24240" windowHeight="13140" tabRatio="500" activeTab="2" xr2:uid="{00000000-000D-0000-FFFF-FFFF00000000}"/>
  </bookViews>
  <sheets>
    <sheet name="HUECO" sheetId="20" r:id="rId1"/>
    <sheet name="VIDRIO" sheetId="21" r:id="rId2"/>
    <sheet name="PUERTA CORREDIZA" sheetId="19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21" l="1"/>
  <c r="H6" i="20"/>
  <c r="H6" i="19"/>
  <c r="H31" i="19"/>
  <c r="H30" i="20" l="1"/>
  <c r="H24" i="21"/>
  <c r="H25" i="21"/>
  <c r="H27" i="21"/>
  <c r="H28" i="21"/>
  <c r="H29" i="21"/>
  <c r="H30" i="21"/>
  <c r="H31" i="21"/>
  <c r="J31" i="21" s="1"/>
  <c r="H32" i="21"/>
  <c r="J32" i="21" s="1"/>
  <c r="H33" i="21"/>
  <c r="H34" i="21"/>
  <c r="J34" i="21" s="1"/>
  <c r="H35" i="21"/>
  <c r="J35" i="21" s="1"/>
  <c r="H36" i="21"/>
  <c r="H37" i="21"/>
  <c r="J37" i="21" s="1"/>
  <c r="H38" i="21"/>
  <c r="J38" i="21" s="1"/>
  <c r="H39" i="21"/>
  <c r="J39" i="21" s="1"/>
  <c r="H40" i="21"/>
  <c r="H41" i="21"/>
  <c r="J41" i="21" s="1"/>
  <c r="H42" i="21"/>
  <c r="J42" i="21" s="1"/>
  <c r="H43" i="21"/>
  <c r="J43" i="21" s="1"/>
  <c r="H44" i="21"/>
  <c r="H45" i="21"/>
  <c r="H46" i="21"/>
  <c r="J46" i="21" s="1"/>
  <c r="H47" i="21"/>
  <c r="J47" i="21" s="1"/>
  <c r="I63" i="21"/>
  <c r="H62" i="21"/>
  <c r="J62" i="21" s="1"/>
  <c r="H61" i="21"/>
  <c r="J61" i="21" s="1"/>
  <c r="H60" i="21"/>
  <c r="J60" i="21" s="1"/>
  <c r="H59" i="21"/>
  <c r="J59" i="21" s="1"/>
  <c r="H58" i="21"/>
  <c r="J58" i="21" s="1"/>
  <c r="I55" i="21"/>
  <c r="H54" i="21"/>
  <c r="J54" i="21" s="1"/>
  <c r="H51" i="21"/>
  <c r="J51" i="21" s="1"/>
  <c r="H50" i="21"/>
  <c r="J50" i="21" s="1"/>
  <c r="H49" i="21"/>
  <c r="J49" i="21" s="1"/>
  <c r="H48" i="21"/>
  <c r="J48" i="21" s="1"/>
  <c r="J45" i="21"/>
  <c r="J44" i="21"/>
  <c r="J40" i="21"/>
  <c r="J36" i="21"/>
  <c r="J33" i="21"/>
  <c r="J24" i="21"/>
  <c r="H23" i="21"/>
  <c r="J23" i="21" s="1"/>
  <c r="I21" i="21"/>
  <c r="H19" i="21"/>
  <c r="J19" i="21" s="1"/>
  <c r="J18" i="21"/>
  <c r="H18" i="21"/>
  <c r="H17" i="21"/>
  <c r="H16" i="21"/>
  <c r="J16" i="21" s="1"/>
  <c r="H15" i="21"/>
  <c r="J15" i="21" s="1"/>
  <c r="H14" i="21"/>
  <c r="H13" i="21"/>
  <c r="J13" i="21" s="1"/>
  <c r="H12" i="21"/>
  <c r="J12" i="21" s="1"/>
  <c r="I48" i="20"/>
  <c r="H47" i="20"/>
  <c r="J47" i="20" s="1"/>
  <c r="H46" i="20"/>
  <c r="J46" i="20" s="1"/>
  <c r="H45" i="20"/>
  <c r="J45" i="20" s="1"/>
  <c r="H44" i="20"/>
  <c r="J44" i="20" s="1"/>
  <c r="H43" i="20"/>
  <c r="J43" i="20" s="1"/>
  <c r="I40" i="20"/>
  <c r="H39" i="20"/>
  <c r="J39" i="20" s="1"/>
  <c r="H36" i="20"/>
  <c r="J36" i="20" s="1"/>
  <c r="H35" i="20"/>
  <c r="J35" i="20" s="1"/>
  <c r="H34" i="20"/>
  <c r="J34" i="20" s="1"/>
  <c r="H33" i="20"/>
  <c r="J33" i="20" s="1"/>
  <c r="H32" i="20"/>
  <c r="J32" i="20" s="1"/>
  <c r="H31" i="20"/>
  <c r="J31" i="20" s="1"/>
  <c r="H29" i="20"/>
  <c r="H28" i="20"/>
  <c r="H27" i="20"/>
  <c r="H26" i="20"/>
  <c r="H25" i="20"/>
  <c r="H24" i="20"/>
  <c r="H23" i="20"/>
  <c r="J23" i="20" s="1"/>
  <c r="I21" i="20"/>
  <c r="H19" i="20"/>
  <c r="J19" i="20" s="1"/>
  <c r="H18" i="20"/>
  <c r="J18" i="20" s="1"/>
  <c r="H17" i="20"/>
  <c r="H16" i="20"/>
  <c r="J16" i="20" s="1"/>
  <c r="H15" i="20"/>
  <c r="J15" i="20" s="1"/>
  <c r="H14" i="20"/>
  <c r="H13" i="20"/>
  <c r="J13" i="20" s="1"/>
  <c r="H12" i="20"/>
  <c r="J12" i="20" s="1"/>
  <c r="H17" i="19"/>
  <c r="H12" i="19"/>
  <c r="I63" i="19"/>
  <c r="I66" i="21" l="1"/>
  <c r="J6" i="21" s="1"/>
  <c r="H21" i="21"/>
  <c r="H40" i="20"/>
  <c r="H55" i="21"/>
  <c r="I51" i="20"/>
  <c r="J6" i="20" s="1"/>
  <c r="H63" i="21"/>
  <c r="J24" i="20"/>
  <c r="H48" i="20"/>
  <c r="H21" i="20"/>
  <c r="I21" i="19"/>
  <c r="H66" i="21" l="1"/>
  <c r="G6" i="21" s="1"/>
  <c r="A4" i="21" s="1"/>
  <c r="H51" i="20"/>
  <c r="G6" i="20" s="1"/>
  <c r="H29" i="19"/>
  <c r="H14" i="19"/>
  <c r="H13" i="19"/>
  <c r="H58" i="19"/>
  <c r="H51" i="19"/>
  <c r="J51" i="19" s="1"/>
  <c r="H49" i="19"/>
  <c r="J49" i="19" s="1"/>
  <c r="H48" i="19"/>
  <c r="J48" i="19" s="1"/>
  <c r="H47" i="19"/>
  <c r="J47" i="19" s="1"/>
  <c r="H46" i="19"/>
  <c r="J46" i="19" s="1"/>
  <c r="H45" i="19"/>
  <c r="J45" i="19" s="1"/>
  <c r="H44" i="19"/>
  <c r="J44" i="19" s="1"/>
  <c r="H42" i="19"/>
  <c r="J42" i="19" s="1"/>
  <c r="H41" i="19"/>
  <c r="J41" i="19" s="1"/>
  <c r="H27" i="19"/>
  <c r="H28" i="19"/>
  <c r="I6" i="21" l="1"/>
  <c r="K6" i="21"/>
  <c r="I6" i="20"/>
  <c r="K6" i="20"/>
  <c r="A4" i="20"/>
  <c r="H35" i="19"/>
  <c r="J35" i="19" s="1"/>
  <c r="H39" i="19"/>
  <c r="J39" i="19" s="1"/>
  <c r="H38" i="19"/>
  <c r="J38" i="19" s="1"/>
  <c r="H37" i="19"/>
  <c r="J37" i="19" s="1"/>
  <c r="H25" i="19"/>
  <c r="H26" i="19"/>
  <c r="H30" i="19"/>
  <c r="H32" i="19"/>
  <c r="H33" i="19"/>
  <c r="H34" i="19"/>
  <c r="J34" i="19" s="1"/>
  <c r="H36" i="19"/>
  <c r="J36" i="19" s="1"/>
  <c r="H24" i="19"/>
  <c r="H40" i="19" l="1"/>
  <c r="J40" i="19" s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I55" i="19"/>
  <c r="H23" i="19"/>
  <c r="H55" i="19" s="1"/>
  <c r="H19" i="19"/>
  <c r="J19" i="19" s="1"/>
  <c r="H18" i="19"/>
  <c r="J18" i="19" s="1"/>
  <c r="H16" i="19"/>
  <c r="J16" i="19" s="1"/>
  <c r="H15" i="19"/>
  <c r="J15" i="19" s="1"/>
  <c r="J13" i="19"/>
  <c r="H21" i="19" l="1"/>
  <c r="I66" i="19"/>
  <c r="J6" i="19" s="1"/>
  <c r="H63" i="19"/>
  <c r="J12" i="19"/>
  <c r="J23" i="19"/>
  <c r="H66" i="19" l="1"/>
  <c r="G6" i="19" s="1"/>
  <c r="A4" i="19" s="1"/>
  <c r="I6" i="19" l="1"/>
  <c r="K6" i="19"/>
</calcChain>
</file>

<file path=xl/sharedStrings.xml><?xml version="1.0" encoding="utf-8"?>
<sst xmlns="http://schemas.openxmlformats.org/spreadsheetml/2006/main" count="158" uniqueCount="67">
  <si>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</si>
  <si>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</si>
  <si>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</si>
  <si>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</si>
  <si>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</si>
  <si>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</si>
  <si>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</si>
  <si>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</si>
  <si>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</si>
  <si>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</si>
  <si>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</si>
  <si>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</si>
  <si>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</si>
  <si>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</si>
  <si>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</si>
  <si>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</si>
  <si>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</si>
  <si>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</si>
  <si>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</si>
  <si>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</si>
  <si>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</si>
  <si>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</si>
  <si>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</si>
  <si>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Horas Extra Tecnicos ($2.29)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</si>
  <si>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</si>
  <si>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</si>
  <si>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</si>
  <si>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</si>
  <si>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</si>
  <si>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</si>
  <si>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</si>
  <si>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</si>
  <si>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</si>
  <si>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</si>
  <si>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M2 polarizado protek 2 ply</t>
  </si>
  <si>
    <t>FREUND</t>
  </si>
  <si>
    <t>SILICON TRANSPARENTE COCINA Y BAÑOS 10.1 OZ</t>
  </si>
  <si>
    <t>Vidri</t>
  </si>
  <si>
    <t>lb wipe</t>
  </si>
  <si>
    <t>tirro de 2´´</t>
  </si>
  <si>
    <t>DISCO DE CORTE DE 4 1/2´´</t>
  </si>
  <si>
    <t>LEMUS</t>
  </si>
  <si>
    <t>HUECO EN ESTRUCTURA DE LAMINA DESPLEGADA</t>
  </si>
  <si>
    <t>ANGULO 3MM X1 PULG. SKU# 7565</t>
  </si>
  <si>
    <t>lb electrodo 3/32</t>
  </si>
  <si>
    <t>disco de corte de 4 1/2plg</t>
  </si>
  <si>
    <t xml:space="preserve">
3M - DISCO DESBASTE PARA METAL 4.1/2 X 1/4 X 7/8 PULG</t>
  </si>
  <si>
    <t>BROCA DE TITANIO 1/4 PULG PARA METAL</t>
  </si>
  <si>
    <t>GL Anticorrosivo gris 2000</t>
  </si>
  <si>
    <t>Gl Esmalte gris excello. Color según muestra.</t>
  </si>
  <si>
    <t>AG - HIERRO REDONDO CORRUGADO 3/8 PULG X 6 METROS GRADO 40 (pineado)</t>
  </si>
  <si>
    <t xml:space="preserve">
DEWALT - BROCA PARA CONCRETO 3/8 X 4 X 6 PULG SDS PLUS</t>
  </si>
  <si>
    <t>Vidrio de 5mm claro con marco de moldura proyectable y tubo de 1 3/4" x 1" todo aluminio natural, de 1.40 x 1.10  todo en aluminio natural</t>
  </si>
  <si>
    <t>VIDRIOS INDUSTRIALES (ENTREGA 5 DIAS HABILES despues de recibido)</t>
  </si>
  <si>
    <t>DEWALT - BROCA DE TITANIO 1/8 PULG PARA METAL</t>
  </si>
  <si>
    <t>TORNILLO LÁMINA CABEZA AVELLANADA PHILLIPS GALVANIZADO 8 X 1 PLG. CODIGO 24791609</t>
  </si>
  <si>
    <t>ANCLA TACO 1/4 X 1 PLG. CODIGO 9858809</t>
  </si>
  <si>
    <t>TORNILLO LÁMINA GALVANIZADO 8 X 1 PLG</t>
  </si>
  <si>
    <t>DEWALT - BROCA PARA CONCRETO 1/4 X 6 SDS PLUS.</t>
  </si>
  <si>
    <t>.</t>
  </si>
  <si>
    <t>INSTALACION DE VIDRIO DE 1.40M X 1.10M</t>
  </si>
  <si>
    <t>TUBO ESTRUCTURAL RECTANGULAR 4X2 PLG, ch 18 (necesitan 1.50m) (PARA INSTALAR ESPACION INFERIOR DONDE IRÁ VENTANILLAR)</t>
  </si>
  <si>
    <t>BUSCAR PIEZAS DE EXISTENCIA EN PLANTEL</t>
  </si>
  <si>
    <t>LÁMINA DE HIERRO NEGRO CALIBRE 4.76MM DE 4 X 8 PIES (PIEZA DE 35CM X 20CM) (PARA RECEPCION PAPELES)</t>
  </si>
  <si>
    <t>PUERTA CORREDIZA PARA RECEPCION DE DOCUMENTOS</t>
  </si>
  <si>
    <t>PLATINA 1/8X3/4 PULG (3.17MM)</t>
  </si>
  <si>
    <t>AG - HIERRO REDONDO LISO 1/2 PULG (porta candado)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</si>
</sst>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textRotation="255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horizontal="center" wrapText="1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5" Type="http://schemas.openxmlformats.org/officeDocument/2006/relationships/image" Target="../media/image5.tmp"/><Relationship Id="rId4" Type="http://schemas.openxmlformats.org/officeDocument/2006/relationships/image" Target="../media/image4.tmp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tmp"/><Relationship Id="rId1" Type="http://schemas.openxmlformats.org/officeDocument/2006/relationships/image" Target="../media/image8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828799</xdr:colOff>
      <xdr:row>24</xdr:row>
      <xdr:rowOff>222664</xdr:rowOff>
    </xdr:from>
    <xdr:to>
      <xdr:col>24</xdr:col>
      <xdr:colOff>537515</xdr:colOff>
      <xdr:row>31</xdr:row>
      <xdr:rowOff>266004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174AEBE-FE75-4DA3-9DB8-FA213DE99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11851" y="6729352"/>
          <a:ext cx="9097645" cy="380100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21</xdr:col>
      <xdr:colOff>381254</xdr:colOff>
      <xdr:row>53</xdr:row>
      <xdr:rowOff>214232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B4E49B7-8C7C-4C86-9992-BF1E34676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75974" y="13817436"/>
          <a:ext cx="8916644" cy="4296375"/>
        </a:xfrm>
        <a:prstGeom prst="rect">
          <a:avLst/>
        </a:prstGeom>
      </xdr:spPr>
    </xdr:pic>
    <xdr:clientData/>
  </xdr:twoCellAnchor>
  <xdr:twoCellAnchor editAs="oneCell">
    <xdr:from>
      <xdr:col>10</xdr:col>
      <xdr:colOff>1571008</xdr:colOff>
      <xdr:row>49</xdr:row>
      <xdr:rowOff>98960</xdr:rowOff>
    </xdr:from>
    <xdr:to>
      <xdr:col>22</xdr:col>
      <xdr:colOff>67019</xdr:colOff>
      <xdr:row>68</xdr:row>
      <xdr:rowOff>99773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5780BDF-2285-464A-B149-5D332BCC6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77014" y="19458213"/>
          <a:ext cx="9554908" cy="4058216"/>
        </a:xfrm>
        <a:prstGeom prst="rect">
          <a:avLst/>
        </a:prstGeom>
      </xdr:spPr>
    </xdr:pic>
    <xdr:clientData/>
  </xdr:twoCellAnchor>
  <xdr:twoCellAnchor editAs="oneCell">
    <xdr:from>
      <xdr:col>11</xdr:col>
      <xdr:colOff>86591</xdr:colOff>
      <xdr:row>73</xdr:row>
      <xdr:rowOff>37109</xdr:rowOff>
    </xdr:from>
    <xdr:to>
      <xdr:col>21</xdr:col>
      <xdr:colOff>801267</xdr:colOff>
      <xdr:row>99</xdr:row>
      <xdr:rowOff>140144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E49C8A3A-1FDC-4216-A3C0-D6F7D9F82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62565" y="24443375"/>
          <a:ext cx="9250066" cy="5249008"/>
        </a:xfrm>
        <a:prstGeom prst="rect">
          <a:avLst/>
        </a:prstGeom>
      </xdr:spPr>
    </xdr:pic>
    <xdr:clientData/>
  </xdr:twoCellAnchor>
  <xdr:twoCellAnchor editAs="oneCell">
    <xdr:from>
      <xdr:col>10</xdr:col>
      <xdr:colOff>235033</xdr:colOff>
      <xdr:row>9</xdr:row>
      <xdr:rowOff>259773</xdr:rowOff>
    </xdr:from>
    <xdr:to>
      <xdr:col>12</xdr:col>
      <xdr:colOff>559899</xdr:colOff>
      <xdr:row>23</xdr:row>
      <xdr:rowOff>340072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A5AF338-8E19-4F84-86AA-22C480F79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141039" y="2671948"/>
          <a:ext cx="2848373" cy="3667637"/>
        </a:xfrm>
        <a:prstGeom prst="rect">
          <a:avLst/>
        </a:prstGeom>
      </xdr:spPr>
    </xdr:pic>
    <xdr:clientData/>
  </xdr:twoCellAnchor>
  <xdr:twoCellAnchor editAs="oneCell">
    <xdr:from>
      <xdr:col>10</xdr:col>
      <xdr:colOff>210291</xdr:colOff>
      <xdr:row>24</xdr:row>
      <xdr:rowOff>163537</xdr:rowOff>
    </xdr:from>
    <xdr:to>
      <xdr:col>15</xdr:col>
      <xdr:colOff>652683</xdr:colOff>
      <xdr:row>29</xdr:row>
      <xdr:rowOff>451818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3137330-D71D-4A12-B1DD-C67C66807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116297" y="6670225"/>
          <a:ext cx="5526516" cy="2947859"/>
        </a:xfrm>
        <a:prstGeom prst="rect">
          <a:avLst/>
        </a:prstGeom>
      </xdr:spPr>
    </xdr:pic>
    <xdr:clientData/>
  </xdr:twoCellAnchor>
  <xdr:twoCellAnchor editAs="oneCell">
    <xdr:from>
      <xdr:col>10</xdr:col>
      <xdr:colOff>432954</xdr:colOff>
      <xdr:row>30</xdr:row>
      <xdr:rowOff>0</xdr:rowOff>
    </xdr:from>
    <xdr:to>
      <xdr:col>12</xdr:col>
      <xdr:colOff>814977</xdr:colOff>
      <xdr:row>41</xdr:row>
      <xdr:rowOff>309678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C4F3C42-C9B4-465C-8D98-87F771DF6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338960" y="9871363"/>
          <a:ext cx="2905530" cy="37152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30</xdr:row>
      <xdr:rowOff>0</xdr:rowOff>
    </xdr:from>
    <xdr:to>
      <xdr:col>13</xdr:col>
      <xdr:colOff>642070</xdr:colOff>
      <xdr:row>39</xdr:row>
      <xdr:rowOff>12504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32D2CD5E-B764-49C5-84DD-991183A51D75}"/>
            </a:ext>
          </a:extLst>
        </xdr:cNvPr>
        <xdr:cNvGrpSpPr/>
      </xdr:nvGrpSpPr>
      <xdr:grpSpPr>
        <a:xfrm>
          <a:off x="14906006" y="9116786"/>
          <a:ext cx="4019116" cy="2548380"/>
          <a:chOff x="14906006" y="2412175"/>
          <a:chExt cx="4019116" cy="254838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FADB496-74D3-4B40-8458-04B67BE194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943116" y="4007922"/>
            <a:ext cx="3982006" cy="952633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84D30F33-A65F-46A1-B015-C4870C731B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4906006" y="2412175"/>
            <a:ext cx="3391373" cy="161947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1558636</xdr:colOff>
      <xdr:row>6</xdr:row>
      <xdr:rowOff>37109</xdr:rowOff>
    </xdr:from>
    <xdr:to>
      <xdr:col>12</xdr:col>
      <xdr:colOff>288750</xdr:colOff>
      <xdr:row>22</xdr:row>
      <xdr:rowOff>88970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ED8027B-2F90-4E3C-A526-44627D7BE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31785" y="1818408"/>
          <a:ext cx="2886478" cy="376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0740-7065-4F37-B41B-4EF775E99419}">
  <dimension ref="A1:O57"/>
  <sheetViews>
    <sheetView zoomScale="91" zoomScaleNormal="91" workbookViewId="0">
      <selection activeCell="H6" sqref="H6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5" t="s">
        <v>42</v>
      </c>
      <c r="B1" s="55"/>
      <c r="C1" s="55"/>
      <c r="D1" s="55"/>
      <c r="E1" s="55"/>
      <c r="F1" s="55"/>
      <c r="G1" s="55"/>
      <c r="H1" s="55"/>
      <c r="I1" s="55"/>
      <c r="J1" s="55"/>
      <c r="K1" s="4"/>
      <c r="L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6.5" thickBot="1" x14ac:dyDescent="0.3">
      <c r="A3" s="30" t="s">
        <v>21</v>
      </c>
      <c r="B3" s="43"/>
      <c r="C3" s="33"/>
      <c r="D3" s="33"/>
      <c r="E3" s="33"/>
      <c r="F3" s="33"/>
      <c r="G3" s="33"/>
      <c r="H3" s="1"/>
      <c r="I3" s="1"/>
      <c r="J3" s="1"/>
      <c r="K3" s="1"/>
      <c r="L3" s="1"/>
    </row>
    <row r="4" spans="1:15" ht="16.5" thickBot="1" x14ac:dyDescent="0.3">
      <c r="A4" s="42">
        <f>H6/A6</f>
        <v>139.98750000000001</v>
      </c>
      <c r="B4" s="43"/>
      <c r="C4" s="33"/>
      <c r="D4" s="33"/>
      <c r="E4" s="33"/>
      <c r="F4" s="33"/>
      <c r="G4" s="61" t="s">
        <v>25</v>
      </c>
      <c r="H4" s="62"/>
      <c r="I4" s="63"/>
      <c r="J4" s="61" t="s">
        <v>26</v>
      </c>
      <c r="K4" s="63"/>
      <c r="L4" s="1"/>
      <c r="M4" s="1"/>
      <c r="N4" s="1"/>
      <c r="O4" s="1"/>
    </row>
    <row r="5" spans="1:15" ht="37.5" x14ac:dyDescent="0.25">
      <c r="A5" s="30" t="s">
        <v>24</v>
      </c>
      <c r="B5" s="44"/>
      <c r="C5" s="45"/>
      <c r="D5" s="45"/>
      <c r="E5" s="33"/>
      <c r="F5" s="33"/>
      <c r="G5" s="34" t="s">
        <v>27</v>
      </c>
      <c r="H5" s="35" t="s">
        <v>19</v>
      </c>
      <c r="I5" s="36" t="s">
        <v>28</v>
      </c>
      <c r="J5" s="37" t="s">
        <v>29</v>
      </c>
      <c r="K5" s="38" t="s">
        <v>30</v>
      </c>
      <c r="L5" s="1"/>
      <c r="M5" s="1"/>
      <c r="N5" s="1"/>
      <c r="O5" s="1"/>
    </row>
    <row r="6" spans="1:15" ht="16.5" thickBot="1" x14ac:dyDescent="0.3">
      <c r="A6" s="29">
        <v>1</v>
      </c>
      <c r="B6" s="43"/>
      <c r="C6" s="33"/>
      <c r="D6" s="33"/>
      <c r="E6" s="33"/>
      <c r="F6" s="33"/>
      <c r="G6" s="39">
        <f>H51</f>
        <v>93.325000000000003</v>
      </c>
      <c r="H6" s="40">
        <f>G6*1.5</f>
        <v>139.98750000000001</v>
      </c>
      <c r="I6" s="41">
        <f>H6-G6</f>
        <v>46.662500000000009</v>
      </c>
      <c r="J6" s="39">
        <f>I51</f>
        <v>0</v>
      </c>
      <c r="K6" s="41">
        <f>H6-ABS(J6)</f>
        <v>139.98750000000001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6" t="s">
        <v>18</v>
      </c>
      <c r="D9" s="57"/>
      <c r="E9" s="57"/>
      <c r="F9" s="57"/>
      <c r="G9" s="58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59"/>
      <c r="L11" s="1"/>
      <c r="M11" s="1"/>
      <c r="N11" s="1"/>
      <c r="O11" s="1"/>
    </row>
    <row r="12" spans="1:15" x14ac:dyDescent="0.25">
      <c r="A12" s="4" t="s">
        <v>4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/>
      <c r="J12" s="8">
        <f>I12-H12</f>
        <v>0</v>
      </c>
      <c r="K12" s="59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>
        <f>C13*D13*E13</f>
        <v>12</v>
      </c>
      <c r="I13" s="7">
        <v>0</v>
      </c>
      <c r="J13" s="8">
        <f>I13-H13</f>
        <v>-12</v>
      </c>
      <c r="K13" s="59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>
        <f>C14*D14*E14</f>
        <v>15</v>
      </c>
      <c r="I14" s="7">
        <v>0</v>
      </c>
      <c r="J14" s="8"/>
      <c r="K14" s="59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>
        <v>0</v>
      </c>
      <c r="J15" s="8">
        <f>I15-H15</f>
        <v>0</v>
      </c>
      <c r="K15" s="59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>
        <v>0</v>
      </c>
      <c r="J16" s="8">
        <f>I16-H16</f>
        <v>0</v>
      </c>
      <c r="K16" s="59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>
        <f>C17*D17*E17*F17</f>
        <v>0</v>
      </c>
      <c r="I17" s="7">
        <v>0</v>
      </c>
      <c r="J17" s="8"/>
      <c r="K17" s="59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 t="shared" ref="H18:H19" si="0">C18*D18*E18</f>
        <v>0</v>
      </c>
      <c r="I18" s="7">
        <v>0</v>
      </c>
      <c r="J18" s="8">
        <f t="shared" ref="J18:J19" si="1">I18-H18</f>
        <v>0</v>
      </c>
      <c r="K18" s="59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>
        <v>0</v>
      </c>
      <c r="J19" s="8">
        <f t="shared" si="1"/>
        <v>0</v>
      </c>
      <c r="K19" s="59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v>0</v>
      </c>
      <c r="J20" s="8"/>
      <c r="K20" s="59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27</v>
      </c>
      <c r="I21" s="9">
        <f>SUM(I12:I20)</f>
        <v>0</v>
      </c>
      <c r="J21" s="8"/>
      <c r="K21" s="59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9"/>
      <c r="L22" s="1"/>
      <c r="M22" s="1"/>
      <c r="N22" s="1"/>
      <c r="O22" s="1"/>
    </row>
    <row r="23" spans="1:15" ht="39.950000000000003" customHeight="1" x14ac:dyDescent="0.25">
      <c r="A23" s="53" t="s">
        <v>43</v>
      </c>
      <c r="B23" s="24"/>
      <c r="C23" s="21">
        <v>1</v>
      </c>
      <c r="D23" s="50">
        <v>9.9</v>
      </c>
      <c r="E23" s="5"/>
      <c r="F23" s="6"/>
      <c r="G23" s="6"/>
      <c r="H23" s="7">
        <f>C23*D23</f>
        <v>9.9</v>
      </c>
      <c r="I23" s="7">
        <v>0</v>
      </c>
      <c r="J23" s="8">
        <f>I23-H23</f>
        <v>-9.9</v>
      </c>
      <c r="K23" s="59"/>
      <c r="L23" s="1"/>
      <c r="M23" s="1"/>
      <c r="N23" s="1"/>
      <c r="O23" s="1"/>
    </row>
    <row r="24" spans="1:15" ht="39.950000000000003" customHeight="1" x14ac:dyDescent="0.25">
      <c r="A24" s="53" t="s">
        <v>44</v>
      </c>
      <c r="B24" s="24"/>
      <c r="C24" s="21">
        <v>2</v>
      </c>
      <c r="D24" s="50">
        <v>1.05</v>
      </c>
      <c r="E24" s="6"/>
      <c r="F24" s="6"/>
      <c r="G24" s="6"/>
      <c r="H24" s="7">
        <f>C24*D24</f>
        <v>2.1</v>
      </c>
      <c r="I24" s="7">
        <v>0</v>
      </c>
      <c r="J24" s="8">
        <f t="shared" ref="J24:J39" si="2">I24-H24</f>
        <v>-2.1</v>
      </c>
      <c r="K24" s="46"/>
      <c r="L24" s="1"/>
      <c r="M24" s="1"/>
      <c r="N24" s="1"/>
      <c r="O24" s="1"/>
    </row>
    <row r="25" spans="1:15" ht="39.950000000000003" customHeight="1" x14ac:dyDescent="0.25">
      <c r="A25" s="53" t="s">
        <v>45</v>
      </c>
      <c r="B25" s="24"/>
      <c r="C25" s="21">
        <v>2</v>
      </c>
      <c r="D25" s="50">
        <v>1.55</v>
      </c>
      <c r="E25" s="6"/>
      <c r="F25" s="6"/>
      <c r="G25" s="6"/>
      <c r="H25" s="7">
        <f>C25*D25</f>
        <v>3.1</v>
      </c>
      <c r="I25" s="7">
        <v>0</v>
      </c>
      <c r="J25" s="8"/>
      <c r="K25" s="46"/>
      <c r="L25" s="1"/>
      <c r="M25" s="1"/>
      <c r="N25" s="1"/>
      <c r="O25" s="1"/>
    </row>
    <row r="26" spans="1:15" ht="39.950000000000003" customHeight="1" x14ac:dyDescent="0.25">
      <c r="A26" s="53" t="s">
        <v>46</v>
      </c>
      <c r="B26" s="24"/>
      <c r="C26" s="21">
        <v>1</v>
      </c>
      <c r="D26" s="50">
        <v>3.05</v>
      </c>
      <c r="E26" s="6"/>
      <c r="F26" s="6"/>
      <c r="G26" s="6"/>
      <c r="H26" s="7">
        <f>C26*D26</f>
        <v>3.05</v>
      </c>
      <c r="I26" s="7">
        <v>0</v>
      </c>
      <c r="J26" s="8"/>
      <c r="K26" s="46"/>
      <c r="L26" s="1"/>
      <c r="M26" s="1"/>
      <c r="N26" s="1"/>
      <c r="O26" s="1"/>
    </row>
    <row r="27" spans="1:15" ht="39.950000000000003" customHeight="1" x14ac:dyDescent="0.25">
      <c r="A27" s="53" t="s">
        <v>50</v>
      </c>
      <c r="B27" s="24"/>
      <c r="C27" s="21">
        <v>1</v>
      </c>
      <c r="D27" s="50">
        <v>4.0999999999999996</v>
      </c>
      <c r="E27" s="6"/>
      <c r="F27" s="6"/>
      <c r="G27" s="6"/>
      <c r="H27" s="7">
        <f>C27*D27</f>
        <v>4.0999999999999996</v>
      </c>
      <c r="I27" s="7">
        <v>0</v>
      </c>
      <c r="J27" s="8"/>
      <c r="K27" s="46"/>
      <c r="L27" s="1"/>
      <c r="M27" s="1"/>
      <c r="N27" s="1"/>
      <c r="O27" s="1"/>
    </row>
    <row r="28" spans="1:15" ht="50.1" customHeight="1" x14ac:dyDescent="0.25">
      <c r="A28" s="53" t="s">
        <v>48</v>
      </c>
      <c r="B28" s="24"/>
      <c r="C28" s="21">
        <v>0.25</v>
      </c>
      <c r="D28" s="50">
        <v>18.899999999999999</v>
      </c>
      <c r="E28" s="6"/>
      <c r="F28" s="6"/>
      <c r="G28" s="6"/>
      <c r="H28" s="7">
        <f>C28*D28</f>
        <v>4.7249999999999996</v>
      </c>
      <c r="I28" s="7">
        <v>0</v>
      </c>
      <c r="J28" s="8"/>
      <c r="K28" s="46"/>
      <c r="L28" s="1"/>
      <c r="M28" s="1"/>
      <c r="N28" s="1"/>
      <c r="O28" s="1"/>
    </row>
    <row r="29" spans="1:15" ht="39.950000000000003" customHeight="1" x14ac:dyDescent="0.25">
      <c r="A29" s="54" t="s">
        <v>49</v>
      </c>
      <c r="B29" s="24"/>
      <c r="C29" s="21">
        <v>0.25</v>
      </c>
      <c r="D29" s="50">
        <v>40</v>
      </c>
      <c r="E29" s="6"/>
      <c r="F29" s="6"/>
      <c r="G29" s="6"/>
      <c r="H29" s="7">
        <f>C29*D29</f>
        <v>10</v>
      </c>
      <c r="I29" s="7">
        <v>0</v>
      </c>
      <c r="J29" s="8"/>
      <c r="K29" s="46"/>
      <c r="L29" s="1"/>
      <c r="M29" s="1"/>
      <c r="N29" s="1"/>
      <c r="O29" s="1"/>
    </row>
    <row r="30" spans="1:15" ht="45.75" customHeight="1" x14ac:dyDescent="0.25">
      <c r="A30" s="54" t="s">
        <v>51</v>
      </c>
      <c r="B30" s="24"/>
      <c r="C30" s="21">
        <v>1</v>
      </c>
      <c r="D30" s="50">
        <v>5.4</v>
      </c>
      <c r="E30" s="6"/>
      <c r="F30" s="6"/>
      <c r="G30" s="6"/>
      <c r="H30" s="7">
        <f>C30*D30</f>
        <v>5.4</v>
      </c>
      <c r="I30" s="7">
        <v>0</v>
      </c>
      <c r="J30" s="8"/>
      <c r="K30" s="47"/>
      <c r="L30" s="1"/>
      <c r="M30" s="1"/>
      <c r="N30" s="1"/>
      <c r="O30" s="1"/>
    </row>
    <row r="31" spans="1:15" ht="39.950000000000003" customHeight="1" x14ac:dyDescent="0.25">
      <c r="A31" s="53" t="s">
        <v>38</v>
      </c>
      <c r="B31" s="24"/>
      <c r="C31" s="21">
        <v>1</v>
      </c>
      <c r="D31" s="50">
        <v>0.65</v>
      </c>
      <c r="E31" s="6"/>
      <c r="F31" s="6"/>
      <c r="G31" s="6"/>
      <c r="H31" s="7">
        <f>C31*D31</f>
        <v>0.65</v>
      </c>
      <c r="I31" s="7">
        <v>0</v>
      </c>
      <c r="J31" s="8">
        <f t="shared" si="2"/>
        <v>-0.65</v>
      </c>
      <c r="K31" s="46"/>
      <c r="L31" s="1"/>
      <c r="M31" s="1"/>
      <c r="N31" s="1"/>
      <c r="O31" s="1"/>
    </row>
    <row r="32" spans="1:15" ht="39.950000000000003" customHeight="1" x14ac:dyDescent="0.25">
      <c r="A32" s="54" t="s">
        <v>39</v>
      </c>
      <c r="B32" s="24"/>
      <c r="C32" s="21">
        <v>1</v>
      </c>
      <c r="D32" s="50">
        <v>3.1</v>
      </c>
      <c r="E32" s="6"/>
      <c r="F32" s="6"/>
      <c r="G32" s="6"/>
      <c r="H32" s="7">
        <f>C32*D32</f>
        <v>3.1</v>
      </c>
      <c r="I32" s="7">
        <v>0</v>
      </c>
      <c r="J32" s="8">
        <f t="shared" si="2"/>
        <v>-3.1</v>
      </c>
      <c r="K32" s="46"/>
      <c r="L32" s="1"/>
      <c r="M32" s="1"/>
      <c r="N32" s="1"/>
      <c r="O32" s="1"/>
    </row>
    <row r="33" spans="1:15" ht="51.75" customHeight="1" x14ac:dyDescent="0.25">
      <c r="A33" s="14" t="s">
        <v>63</v>
      </c>
      <c r="B33" s="65" t="s">
        <v>62</v>
      </c>
      <c r="C33" s="48">
        <v>0.05</v>
      </c>
      <c r="D33" s="49">
        <v>180</v>
      </c>
      <c r="E33" s="6"/>
      <c r="F33" s="6"/>
      <c r="G33" s="6"/>
      <c r="H33" s="7">
        <f>C33*D33</f>
        <v>9</v>
      </c>
      <c r="I33" s="7">
        <v>0</v>
      </c>
      <c r="J33" s="8">
        <f t="shared" si="2"/>
        <v>-9</v>
      </c>
      <c r="K33" s="46"/>
      <c r="L33" s="1"/>
      <c r="M33" s="1"/>
      <c r="N33" s="1"/>
      <c r="O33" s="1"/>
    </row>
    <row r="34" spans="1:15" ht="27" customHeight="1" x14ac:dyDescent="0.25">
      <c r="A34" s="14"/>
      <c r="B34" s="23"/>
      <c r="C34" s="48"/>
      <c r="D34" s="49"/>
      <c r="E34" s="6"/>
      <c r="F34" s="6"/>
      <c r="G34" s="6"/>
      <c r="H34" s="7">
        <f>C34*D34</f>
        <v>0</v>
      </c>
      <c r="I34" s="7">
        <v>0</v>
      </c>
      <c r="J34" s="8">
        <f t="shared" si="2"/>
        <v>0</v>
      </c>
      <c r="K34" s="46"/>
      <c r="L34" s="1"/>
      <c r="M34" s="1"/>
      <c r="N34" s="1"/>
      <c r="O34" s="1"/>
    </row>
    <row r="35" spans="1:15" x14ac:dyDescent="0.25">
      <c r="A35" s="4"/>
      <c r="B35" s="23"/>
      <c r="C35" s="48"/>
      <c r="D35" s="49"/>
      <c r="E35" s="6"/>
      <c r="F35" s="6"/>
      <c r="G35" s="6"/>
      <c r="H35" s="7">
        <f>C35*D35</f>
        <v>0</v>
      </c>
      <c r="I35" s="7">
        <v>0</v>
      </c>
      <c r="J35" s="8">
        <f t="shared" si="2"/>
        <v>0</v>
      </c>
      <c r="K35" s="46"/>
      <c r="L35" s="1"/>
      <c r="M35" s="1"/>
      <c r="N35" s="1"/>
      <c r="O35" s="1"/>
    </row>
    <row r="36" spans="1:15" x14ac:dyDescent="0.25">
      <c r="A36" s="14"/>
      <c r="B36" s="23"/>
      <c r="C36" s="48"/>
      <c r="D36" s="49"/>
      <c r="E36" s="6"/>
      <c r="F36" s="6"/>
      <c r="G36" s="6"/>
      <c r="H36" s="7">
        <f>C36*D36</f>
        <v>0</v>
      </c>
      <c r="I36" s="7">
        <v>0</v>
      </c>
      <c r="J36" s="8">
        <f t="shared" si="2"/>
        <v>0</v>
      </c>
      <c r="K36" s="46"/>
      <c r="L36" s="1"/>
      <c r="M36" s="1"/>
      <c r="N36" s="1"/>
      <c r="O36" s="1"/>
    </row>
    <row r="37" spans="1:15" x14ac:dyDescent="0.25">
      <c r="A37" s="4"/>
      <c r="B37" s="23"/>
      <c r="C37" s="48"/>
      <c r="D37" s="49"/>
      <c r="E37" s="6"/>
      <c r="F37" s="6"/>
      <c r="G37" s="6"/>
      <c r="H37" s="7">
        <v>0</v>
      </c>
      <c r="I37" s="7">
        <v>0</v>
      </c>
      <c r="J37" s="8"/>
      <c r="K37" s="46"/>
      <c r="L37" s="1"/>
      <c r="M37" s="1"/>
      <c r="N37" s="1"/>
      <c r="O37" s="1"/>
    </row>
    <row r="38" spans="1:15" x14ac:dyDescent="0.25">
      <c r="A38" s="4"/>
      <c r="B38" s="23"/>
      <c r="C38" s="48"/>
      <c r="D38" s="49"/>
      <c r="E38" s="6"/>
      <c r="F38" s="6"/>
      <c r="G38" s="6"/>
      <c r="H38" s="7">
        <v>0</v>
      </c>
      <c r="I38" s="7">
        <v>0</v>
      </c>
      <c r="J38" s="8"/>
      <c r="K38" s="46"/>
      <c r="L38" s="1"/>
      <c r="M38" s="1"/>
      <c r="N38" s="1"/>
      <c r="O38" s="1"/>
    </row>
    <row r="39" spans="1:15" x14ac:dyDescent="0.25">
      <c r="A39" s="4"/>
      <c r="B39" s="23"/>
      <c r="C39" s="48"/>
      <c r="D39" s="49"/>
      <c r="E39" s="6"/>
      <c r="F39" s="6"/>
      <c r="G39" s="6"/>
      <c r="H39" s="7">
        <f>C39*D39</f>
        <v>0</v>
      </c>
      <c r="I39" s="7">
        <v>0</v>
      </c>
      <c r="J39" s="8">
        <f t="shared" si="2"/>
        <v>0</v>
      </c>
      <c r="K39" s="46"/>
      <c r="L39" s="1"/>
      <c r="M39" s="1"/>
      <c r="N39" s="1"/>
      <c r="O39" s="1"/>
    </row>
    <row r="40" spans="1:15" x14ac:dyDescent="0.25">
      <c r="A40" s="4"/>
      <c r="B40" s="4"/>
      <c r="C40" s="4"/>
      <c r="D40" s="4"/>
      <c r="E40" s="4"/>
      <c r="F40" s="4"/>
      <c r="G40" s="4"/>
      <c r="H40" s="11">
        <f>SUM(H23:H39)</f>
        <v>55.125</v>
      </c>
      <c r="I40" s="11">
        <f>SUM(I23:I39)</f>
        <v>0</v>
      </c>
      <c r="J40" s="4"/>
      <c r="K40" s="46"/>
      <c r="L40" s="1"/>
      <c r="M40" s="1"/>
      <c r="N40" s="1"/>
      <c r="O40" s="1"/>
    </row>
    <row r="41" spans="1:15" x14ac:dyDescent="0.25">
      <c r="A41" s="4"/>
      <c r="B41" s="4"/>
      <c r="C41" s="4"/>
      <c r="D41" s="4"/>
      <c r="E41" s="4"/>
      <c r="F41" s="4"/>
      <c r="G41" s="4"/>
      <c r="H41" s="8"/>
      <c r="I41" s="8"/>
      <c r="J41" s="4"/>
      <c r="K41" s="46"/>
      <c r="L41" s="1"/>
      <c r="M41" s="1"/>
      <c r="N41" s="1"/>
      <c r="O41" s="1"/>
    </row>
    <row r="42" spans="1:15" ht="31.5" x14ac:dyDescent="0.25">
      <c r="A42" s="3" t="s">
        <v>14</v>
      </c>
      <c r="B42" s="3"/>
      <c r="C42" s="18" t="s">
        <v>15</v>
      </c>
      <c r="D42" s="19" t="s">
        <v>13</v>
      </c>
      <c r="E42" s="19" t="s">
        <v>16</v>
      </c>
      <c r="F42" s="19" t="s">
        <v>8</v>
      </c>
      <c r="G42" s="4"/>
      <c r="H42" s="8"/>
      <c r="I42" s="8"/>
      <c r="J42" s="4"/>
      <c r="K42" s="46"/>
      <c r="L42" s="1"/>
      <c r="M42" s="1"/>
      <c r="N42" s="1"/>
      <c r="O42" s="1"/>
    </row>
    <row r="43" spans="1:15" x14ac:dyDescent="0.25">
      <c r="A43" s="4"/>
      <c r="B43" s="4"/>
      <c r="C43" s="21">
        <v>40</v>
      </c>
      <c r="D43" s="6">
        <v>3.5</v>
      </c>
      <c r="E43" s="6">
        <v>0.04</v>
      </c>
      <c r="F43" s="21">
        <v>2</v>
      </c>
      <c r="G43" s="6"/>
      <c r="H43" s="7">
        <f>C43*D43*E43*F43</f>
        <v>11.200000000000001</v>
      </c>
      <c r="I43" s="7"/>
      <c r="J43" s="8">
        <f>I43-H43</f>
        <v>-11.200000000000001</v>
      </c>
      <c r="K43" s="46"/>
      <c r="L43" s="1"/>
      <c r="M43" s="1"/>
      <c r="N43" s="1"/>
      <c r="O43" s="1"/>
    </row>
    <row r="44" spans="1:15" x14ac:dyDescent="0.25">
      <c r="A44" s="4" t="s">
        <v>20</v>
      </c>
      <c r="B44" s="4"/>
      <c r="C44" s="21"/>
      <c r="D44" s="6"/>
      <c r="E44" s="6"/>
      <c r="F44" s="21"/>
      <c r="G44" s="6"/>
      <c r="H44" s="7">
        <f>C44*D44*E44*F44</f>
        <v>0</v>
      </c>
      <c r="I44" s="7">
        <v>0</v>
      </c>
      <c r="J44" s="8">
        <f>I44-H44</f>
        <v>0</v>
      </c>
      <c r="K44" s="46"/>
      <c r="L44" s="1"/>
      <c r="M44" s="1"/>
      <c r="N44" s="1"/>
      <c r="O44" s="1"/>
    </row>
    <row r="45" spans="1:15" x14ac:dyDescent="0.25">
      <c r="A45" s="4"/>
      <c r="B45" s="4"/>
      <c r="C45" s="21"/>
      <c r="D45" s="6"/>
      <c r="E45" s="6"/>
      <c r="F45" s="21"/>
      <c r="G45" s="6"/>
      <c r="H45" s="7">
        <f t="shared" ref="H45:H47" si="3">C45*D45*E45*F45</f>
        <v>0</v>
      </c>
      <c r="I45" s="7">
        <v>0</v>
      </c>
      <c r="J45" s="8">
        <f t="shared" ref="J45:J47" si="4">I45-H45</f>
        <v>0</v>
      </c>
      <c r="K45" s="46"/>
      <c r="L45" s="1"/>
      <c r="M45" s="1"/>
      <c r="N45" s="1"/>
      <c r="O45" s="1"/>
    </row>
    <row r="46" spans="1:15" x14ac:dyDescent="0.25">
      <c r="A46" s="4"/>
      <c r="B46" s="4"/>
      <c r="C46" s="21"/>
      <c r="D46" s="6"/>
      <c r="E46" s="6"/>
      <c r="F46" s="21"/>
      <c r="G46" s="6"/>
      <c r="H46" s="7">
        <f t="shared" si="3"/>
        <v>0</v>
      </c>
      <c r="I46" s="7">
        <v>0</v>
      </c>
      <c r="J46" s="8">
        <f t="shared" si="4"/>
        <v>0</v>
      </c>
      <c r="K46" s="46"/>
      <c r="L46" s="1"/>
      <c r="M46" s="1"/>
      <c r="N46" s="1"/>
      <c r="O46" s="1"/>
    </row>
    <row r="47" spans="1:15" x14ac:dyDescent="0.25">
      <c r="A47" s="4"/>
      <c r="B47" s="4"/>
      <c r="C47" s="21"/>
      <c r="D47" s="6"/>
      <c r="E47" s="6"/>
      <c r="F47" s="21"/>
      <c r="G47" s="6"/>
      <c r="H47" s="7">
        <f t="shared" si="3"/>
        <v>0</v>
      </c>
      <c r="I47" s="7">
        <v>0</v>
      </c>
      <c r="J47" s="8">
        <f t="shared" si="4"/>
        <v>0</v>
      </c>
      <c r="K47" s="46"/>
      <c r="L47" s="1"/>
      <c r="M47" s="1"/>
      <c r="N47" s="1"/>
      <c r="O47" s="1"/>
    </row>
    <row r="48" spans="1:15" x14ac:dyDescent="0.25">
      <c r="A48" s="4"/>
      <c r="B48" s="4"/>
      <c r="C48" s="4"/>
      <c r="D48" s="4"/>
      <c r="E48" s="4"/>
      <c r="F48" s="4"/>
      <c r="G48" s="4"/>
      <c r="H48" s="11">
        <f>SUM(H43:H47)</f>
        <v>11.200000000000001</v>
      </c>
      <c r="I48" s="11">
        <f>SUM(I43:I47)</f>
        <v>0</v>
      </c>
      <c r="J48" s="4"/>
      <c r="K48" s="46"/>
      <c r="L48" s="1"/>
      <c r="M48" s="1"/>
      <c r="N48" s="1"/>
      <c r="O48" s="1"/>
    </row>
    <row r="49" spans="1:15" x14ac:dyDescent="0.25">
      <c r="A49" s="4"/>
      <c r="B49" s="4"/>
      <c r="C49" s="4"/>
      <c r="D49" s="4"/>
      <c r="E49" s="4"/>
      <c r="F49" s="4"/>
      <c r="G49" s="4"/>
      <c r="H49" s="8"/>
      <c r="I49" s="8"/>
      <c r="J49" s="4"/>
      <c r="K49" s="46"/>
      <c r="L49" s="1"/>
      <c r="M49" s="1"/>
      <c r="N49" s="1"/>
      <c r="O49" s="1"/>
    </row>
    <row r="50" spans="1:15" x14ac:dyDescent="0.25">
      <c r="A50" s="4"/>
      <c r="B50" s="4"/>
      <c r="C50" s="4"/>
      <c r="D50" s="4"/>
      <c r="E50" s="4"/>
      <c r="F50" s="4"/>
      <c r="G50" s="4"/>
      <c r="H50" s="8"/>
      <c r="I50" s="8"/>
      <c r="J50" s="4"/>
      <c r="K50" s="46"/>
      <c r="L50" s="1"/>
      <c r="M50" s="1"/>
      <c r="N50" s="1"/>
      <c r="O50" s="1"/>
    </row>
    <row r="51" spans="1:15" ht="18.75" x14ac:dyDescent="0.3">
      <c r="A51" s="12" t="s">
        <v>1</v>
      </c>
      <c r="B51" s="12"/>
      <c r="C51" s="12"/>
      <c r="D51" s="12"/>
      <c r="E51" s="12"/>
      <c r="F51" s="12"/>
      <c r="G51" s="12"/>
      <c r="H51" s="13">
        <f>SUM(H48,H40,H21)</f>
        <v>93.325000000000003</v>
      </c>
      <c r="I51" s="13">
        <f>SUM(I48,I40,I21)</f>
        <v>0</v>
      </c>
      <c r="J51" s="12"/>
      <c r="K51" s="1"/>
      <c r="L51" s="1"/>
      <c r="M51" s="1"/>
      <c r="N51" s="1"/>
    </row>
    <row r="52" spans="1:15" x14ac:dyDescent="0.25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1"/>
      <c r="M52" s="1"/>
      <c r="N52" s="1"/>
    </row>
    <row r="53" spans="1:15" ht="23.1" customHeight="1" x14ac:dyDescent="0.25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1"/>
      <c r="M53" s="1"/>
      <c r="N53" s="1"/>
    </row>
    <row r="54" spans="1:15" ht="23.1" customHeight="1" x14ac:dyDescent="0.25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1"/>
      <c r="M54" s="1"/>
      <c r="N54" s="1"/>
    </row>
    <row r="55" spans="1:15" ht="23.1" customHeight="1" x14ac:dyDescent="0.2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1"/>
      <c r="M55" s="1"/>
      <c r="N55" s="1"/>
    </row>
    <row r="57" spans="1:15" x14ac:dyDescent="0.25">
      <c r="B57" s="27"/>
    </row>
  </sheetData>
  <mergeCells count="6">
    <mergeCell ref="A52:K55"/>
    <mergeCell ref="A1:J1"/>
    <mergeCell ref="G4:I4"/>
    <mergeCell ref="J4:K4"/>
    <mergeCell ref="C9:G9"/>
    <mergeCell ref="K11:K23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147BE-4128-4A72-BD06-DB793B6C0534}">
  <dimension ref="A1:O72"/>
  <sheetViews>
    <sheetView zoomScale="77" zoomScaleNormal="77" workbookViewId="0">
      <selection activeCell="H6" sqref="H6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5" t="s">
        <v>60</v>
      </c>
      <c r="B1" s="55"/>
      <c r="C1" s="55"/>
      <c r="D1" s="55"/>
      <c r="E1" s="55"/>
      <c r="F1" s="55"/>
      <c r="G1" s="55"/>
      <c r="H1" s="55"/>
      <c r="I1" s="55"/>
      <c r="J1" s="55"/>
      <c r="K1" s="4"/>
      <c r="L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6.5" thickBot="1" x14ac:dyDescent="0.3">
      <c r="A3" s="30" t="s">
        <v>21</v>
      </c>
      <c r="B3" s="43"/>
      <c r="C3" s="33"/>
      <c r="D3" s="33"/>
      <c r="E3" s="33"/>
      <c r="F3" s="33"/>
      <c r="G3" s="33"/>
      <c r="H3" s="1"/>
      <c r="I3" s="1"/>
      <c r="J3" s="1"/>
      <c r="K3" s="1"/>
      <c r="L3" s="1"/>
    </row>
    <row r="4" spans="1:15" ht="16.5" thickBot="1" x14ac:dyDescent="0.3">
      <c r="A4" s="42">
        <f>H6/A6</f>
        <v>433.66500000000002</v>
      </c>
      <c r="B4" s="43"/>
      <c r="C4" s="33"/>
      <c r="D4" s="33"/>
      <c r="E4" s="33"/>
      <c r="F4" s="33"/>
      <c r="G4" s="61" t="s">
        <v>25</v>
      </c>
      <c r="H4" s="62"/>
      <c r="I4" s="63"/>
      <c r="J4" s="61" t="s">
        <v>26</v>
      </c>
      <c r="K4" s="63"/>
      <c r="L4" s="1"/>
      <c r="M4" s="1"/>
      <c r="N4" s="1"/>
      <c r="O4" s="1"/>
    </row>
    <row r="5" spans="1:15" ht="37.5" x14ac:dyDescent="0.25">
      <c r="A5" s="30" t="s">
        <v>24</v>
      </c>
      <c r="B5" s="44"/>
      <c r="C5" s="45"/>
      <c r="D5" s="45"/>
      <c r="E5" s="33"/>
      <c r="F5" s="33"/>
      <c r="G5" s="34" t="s">
        <v>27</v>
      </c>
      <c r="H5" s="35" t="s">
        <v>19</v>
      </c>
      <c r="I5" s="36" t="s">
        <v>28</v>
      </c>
      <c r="J5" s="37" t="s">
        <v>29</v>
      </c>
      <c r="K5" s="38" t="s">
        <v>30</v>
      </c>
      <c r="L5" s="1"/>
      <c r="M5" s="1"/>
      <c r="N5" s="1"/>
      <c r="O5" s="1"/>
    </row>
    <row r="6" spans="1:15" ht="16.5" thickBot="1" x14ac:dyDescent="0.3">
      <c r="A6" s="29">
        <v>1</v>
      </c>
      <c r="B6" s="43"/>
      <c r="C6" s="33"/>
      <c r="D6" s="33"/>
      <c r="E6" s="33"/>
      <c r="F6" s="33"/>
      <c r="G6" s="39">
        <f>H66</f>
        <v>289.11</v>
      </c>
      <c r="H6" s="40">
        <f>(G6*1.5)</f>
        <v>433.66500000000002</v>
      </c>
      <c r="I6" s="41">
        <f>H6-G6</f>
        <v>144.55500000000001</v>
      </c>
      <c r="J6" s="39">
        <f>I66</f>
        <v>61.833100000000002</v>
      </c>
      <c r="K6" s="41">
        <f>H6-ABS(J6)</f>
        <v>371.83190000000002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6" t="s">
        <v>18</v>
      </c>
      <c r="D9" s="57"/>
      <c r="E9" s="57"/>
      <c r="F9" s="57"/>
      <c r="G9" s="58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59"/>
      <c r="L11" s="1"/>
      <c r="M11" s="1"/>
      <c r="N11" s="1"/>
      <c r="O11" s="1"/>
    </row>
    <row r="12" spans="1:15" x14ac:dyDescent="0.25">
      <c r="A12" s="4" t="s">
        <v>4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>
        <v>30</v>
      </c>
      <c r="J12" s="8">
        <f>I12-H12</f>
        <v>30</v>
      </c>
      <c r="K12" s="59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2</v>
      </c>
      <c r="F13" s="5"/>
      <c r="G13" s="6"/>
      <c r="H13" s="7">
        <f>C13*D13*E13</f>
        <v>24</v>
      </c>
      <c r="I13" s="7">
        <v>0</v>
      </c>
      <c r="J13" s="8">
        <f>I13-H13</f>
        <v>-24</v>
      </c>
      <c r="K13" s="59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2</v>
      </c>
      <c r="F14" s="5"/>
      <c r="G14" s="6"/>
      <c r="H14" s="7">
        <f>C14*D14*E14</f>
        <v>30</v>
      </c>
      <c r="I14" s="7">
        <v>0</v>
      </c>
      <c r="J14" s="8"/>
      <c r="K14" s="59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>
        <v>0</v>
      </c>
      <c r="J15" s="8">
        <f>I15-H15</f>
        <v>0</v>
      </c>
      <c r="K15" s="59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>
        <v>0</v>
      </c>
      <c r="J16" s="8">
        <f>I16-H16</f>
        <v>0</v>
      </c>
      <c r="K16" s="59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>
        <f>C17*D17*E17*F17</f>
        <v>0</v>
      </c>
      <c r="I17" s="7">
        <v>0</v>
      </c>
      <c r="J17" s="8"/>
      <c r="K17" s="59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 t="shared" ref="H18:H19" si="0">C18*D18*E18</f>
        <v>0</v>
      </c>
      <c r="I18" s="7">
        <v>0</v>
      </c>
      <c r="J18" s="8">
        <f t="shared" ref="J18:J19" si="1">I18-H18</f>
        <v>0</v>
      </c>
      <c r="K18" s="59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>
        <v>0</v>
      </c>
      <c r="J19" s="8">
        <f t="shared" si="1"/>
        <v>0</v>
      </c>
      <c r="K19" s="59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v>0</v>
      </c>
      <c r="J20" s="8"/>
      <c r="K20" s="59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54</v>
      </c>
      <c r="I21" s="9">
        <f>SUM(I12:I20)</f>
        <v>30</v>
      </c>
      <c r="J21" s="8"/>
      <c r="K21" s="59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9"/>
      <c r="L22" s="1"/>
      <c r="M22" s="1"/>
      <c r="N22" s="1"/>
      <c r="O22" s="1"/>
    </row>
    <row r="23" spans="1:15" ht="75.75" customHeight="1" x14ac:dyDescent="0.25">
      <c r="A23" s="53" t="s">
        <v>52</v>
      </c>
      <c r="B23" s="51" t="s">
        <v>53</v>
      </c>
      <c r="C23" s="21">
        <v>1</v>
      </c>
      <c r="D23" s="50">
        <v>160</v>
      </c>
      <c r="E23" s="5"/>
      <c r="F23" s="6"/>
      <c r="G23" s="6"/>
      <c r="H23" s="7">
        <f>C23*D23</f>
        <v>160</v>
      </c>
      <c r="I23" s="7">
        <v>25</v>
      </c>
      <c r="J23" s="8">
        <f>I23-H23</f>
        <v>-135</v>
      </c>
      <c r="K23" s="59"/>
      <c r="L23" s="1"/>
      <c r="M23" s="1"/>
      <c r="N23" s="1"/>
      <c r="O23" s="1"/>
    </row>
    <row r="24" spans="1:15" ht="24.95" customHeight="1" x14ac:dyDescent="0.25">
      <c r="A24" s="53" t="s">
        <v>34</v>
      </c>
      <c r="B24" s="24"/>
      <c r="C24" s="21">
        <v>1.55</v>
      </c>
      <c r="D24" s="50">
        <v>13.2</v>
      </c>
      <c r="E24" s="6"/>
      <c r="F24" s="6"/>
      <c r="G24" s="6"/>
      <c r="H24" s="7">
        <f t="shared" ref="H24:H47" si="2">C24*D24</f>
        <v>20.46</v>
      </c>
      <c r="I24" s="7">
        <v>2.4750000000000001</v>
      </c>
      <c r="J24" s="8">
        <f t="shared" ref="J24:J54" si="3">I24-H24</f>
        <v>-17.984999999999999</v>
      </c>
      <c r="K24" s="46"/>
      <c r="L24" s="1"/>
      <c r="M24" s="1"/>
      <c r="N24" s="1"/>
      <c r="O24" s="1"/>
    </row>
    <row r="25" spans="1:15" ht="21.75" customHeight="1" x14ac:dyDescent="0.25">
      <c r="A25" s="53" t="s">
        <v>47</v>
      </c>
      <c r="B25" s="24"/>
      <c r="C25" s="21">
        <v>1</v>
      </c>
      <c r="D25" s="50">
        <v>3.2</v>
      </c>
      <c r="E25" s="6"/>
      <c r="F25" s="6"/>
      <c r="G25" s="6"/>
      <c r="H25" s="7">
        <f t="shared" si="2"/>
        <v>3.2</v>
      </c>
      <c r="I25" s="7">
        <v>0</v>
      </c>
      <c r="J25" s="8"/>
      <c r="K25" s="46"/>
      <c r="L25" s="1"/>
      <c r="M25" s="1"/>
      <c r="N25" s="1"/>
      <c r="O25" s="1"/>
    </row>
    <row r="26" spans="1:15" ht="21.75" customHeight="1" x14ac:dyDescent="0.25">
      <c r="A26" s="53" t="s">
        <v>54</v>
      </c>
      <c r="B26" s="24"/>
      <c r="C26" s="21">
        <v>1</v>
      </c>
      <c r="D26" s="50">
        <v>2.6</v>
      </c>
      <c r="E26" s="6"/>
      <c r="F26" s="6"/>
      <c r="G26" s="6"/>
      <c r="H26" s="7"/>
      <c r="I26" s="7"/>
      <c r="J26" s="8"/>
      <c r="K26" s="52"/>
      <c r="L26" s="1"/>
      <c r="M26" s="1"/>
      <c r="N26" s="1"/>
      <c r="O26" s="1"/>
    </row>
    <row r="27" spans="1:15" ht="33.75" customHeight="1" x14ac:dyDescent="0.25">
      <c r="A27" s="53" t="s">
        <v>36</v>
      </c>
      <c r="B27" s="24" t="s">
        <v>37</v>
      </c>
      <c r="C27" s="21">
        <v>2</v>
      </c>
      <c r="D27" s="50">
        <v>8.5</v>
      </c>
      <c r="E27" s="6"/>
      <c r="F27" s="6"/>
      <c r="G27" s="6"/>
      <c r="H27" s="7">
        <f t="shared" si="2"/>
        <v>17</v>
      </c>
      <c r="I27" s="7">
        <v>0</v>
      </c>
      <c r="J27" s="8"/>
      <c r="K27" s="46"/>
      <c r="L27" s="1"/>
      <c r="M27" s="1"/>
      <c r="N27" s="1"/>
      <c r="O27" s="1"/>
    </row>
    <row r="28" spans="1:15" ht="39.950000000000003" customHeight="1" x14ac:dyDescent="0.25">
      <c r="A28" s="53" t="s">
        <v>55</v>
      </c>
      <c r="B28" s="24" t="s">
        <v>35</v>
      </c>
      <c r="C28" s="21">
        <v>50</v>
      </c>
      <c r="D28" s="50">
        <v>0.03</v>
      </c>
      <c r="E28" s="6"/>
      <c r="F28" s="6"/>
      <c r="G28" s="6"/>
      <c r="H28" s="7">
        <f t="shared" si="2"/>
        <v>1.5</v>
      </c>
      <c r="I28" s="7">
        <v>0</v>
      </c>
      <c r="J28" s="8"/>
      <c r="K28" s="46"/>
      <c r="L28" s="1"/>
      <c r="M28" s="1"/>
      <c r="N28" s="1"/>
      <c r="O28" s="1"/>
    </row>
    <row r="29" spans="1:15" ht="33.75" customHeight="1" x14ac:dyDescent="0.25">
      <c r="A29" s="53" t="s">
        <v>38</v>
      </c>
      <c r="B29" s="24" t="s">
        <v>37</v>
      </c>
      <c r="C29" s="21">
        <v>1</v>
      </c>
      <c r="D29" s="50">
        <v>0.65</v>
      </c>
      <c r="E29" s="6"/>
      <c r="F29" s="6"/>
      <c r="G29" s="6"/>
      <c r="H29" s="7">
        <f t="shared" si="2"/>
        <v>0.65</v>
      </c>
      <c r="I29" s="7">
        <v>0</v>
      </c>
      <c r="J29" s="8"/>
      <c r="K29" s="46"/>
      <c r="L29" s="1"/>
      <c r="M29" s="1"/>
      <c r="N29" s="1"/>
      <c r="O29" s="1"/>
    </row>
    <row r="30" spans="1:15" ht="34.5" customHeight="1" x14ac:dyDescent="0.25">
      <c r="A30" s="54" t="s">
        <v>39</v>
      </c>
      <c r="B30" s="24" t="s">
        <v>37</v>
      </c>
      <c r="C30" s="21">
        <v>1</v>
      </c>
      <c r="D30" s="50">
        <v>3.1</v>
      </c>
      <c r="E30" s="6"/>
      <c r="F30" s="6"/>
      <c r="G30" s="6"/>
      <c r="H30" s="7">
        <f t="shared" si="2"/>
        <v>3.1</v>
      </c>
      <c r="I30" s="7">
        <v>0</v>
      </c>
      <c r="J30" s="8"/>
      <c r="K30" s="46"/>
      <c r="L30" s="1"/>
      <c r="M30" s="1"/>
      <c r="N30" s="1"/>
      <c r="O30" s="1"/>
    </row>
    <row r="31" spans="1:15" ht="39.950000000000003" customHeight="1" x14ac:dyDescent="0.25">
      <c r="A31" s="53" t="s">
        <v>56</v>
      </c>
      <c r="B31" s="24" t="s">
        <v>35</v>
      </c>
      <c r="C31" s="21">
        <v>50</v>
      </c>
      <c r="D31" s="50">
        <v>0.03</v>
      </c>
      <c r="E31" s="6"/>
      <c r="F31" s="6"/>
      <c r="G31" s="6"/>
      <c r="H31" s="7">
        <f t="shared" si="2"/>
        <v>1.5</v>
      </c>
      <c r="I31" s="7">
        <v>0</v>
      </c>
      <c r="J31" s="8">
        <f t="shared" si="3"/>
        <v>-1.5</v>
      </c>
      <c r="K31" s="46"/>
      <c r="L31" s="1"/>
      <c r="M31" s="1"/>
      <c r="N31" s="1"/>
      <c r="O31" s="1"/>
    </row>
    <row r="32" spans="1:15" ht="24.95" customHeight="1" x14ac:dyDescent="0.25">
      <c r="A32" s="53" t="s">
        <v>57</v>
      </c>
      <c r="B32" s="24"/>
      <c r="C32" s="21">
        <v>50</v>
      </c>
      <c r="D32" s="50">
        <v>0.04</v>
      </c>
      <c r="E32" s="6"/>
      <c r="F32" s="6"/>
      <c r="G32" s="6"/>
      <c r="H32" s="7">
        <f t="shared" si="2"/>
        <v>2</v>
      </c>
      <c r="I32" s="7">
        <v>0</v>
      </c>
      <c r="J32" s="8">
        <f t="shared" si="3"/>
        <v>-2</v>
      </c>
      <c r="K32" s="46"/>
      <c r="L32" s="1"/>
      <c r="M32" s="1"/>
      <c r="N32" s="1"/>
      <c r="O32" s="1"/>
    </row>
    <row r="33" spans="1:15" ht="24.95" customHeight="1" x14ac:dyDescent="0.25">
      <c r="A33" s="64" t="s">
        <v>40</v>
      </c>
      <c r="B33" s="24" t="s">
        <v>41</v>
      </c>
      <c r="C33" s="21">
        <v>2</v>
      </c>
      <c r="D33" s="50">
        <v>1</v>
      </c>
      <c r="E33" s="6"/>
      <c r="F33" s="6"/>
      <c r="G33" s="6"/>
      <c r="H33" s="7">
        <f t="shared" si="2"/>
        <v>2</v>
      </c>
      <c r="I33" s="7">
        <v>0</v>
      </c>
      <c r="J33" s="8">
        <f t="shared" si="3"/>
        <v>-2</v>
      </c>
      <c r="K33" s="46"/>
      <c r="L33" s="1"/>
      <c r="M33" s="1"/>
      <c r="N33" s="1"/>
      <c r="O33" s="1"/>
    </row>
    <row r="34" spans="1:15" ht="24.95" customHeight="1" x14ac:dyDescent="0.25">
      <c r="A34" s="53" t="s">
        <v>58</v>
      </c>
      <c r="B34" s="24" t="s">
        <v>59</v>
      </c>
      <c r="C34" s="21">
        <v>1</v>
      </c>
      <c r="D34" s="50">
        <v>4.4000000000000004</v>
      </c>
      <c r="E34" s="6"/>
      <c r="F34" s="6"/>
      <c r="G34" s="6"/>
      <c r="H34" s="7">
        <f t="shared" si="2"/>
        <v>4.4000000000000004</v>
      </c>
      <c r="I34" s="7">
        <v>0</v>
      </c>
      <c r="J34" s="8">
        <f t="shared" si="3"/>
        <v>-4.4000000000000004</v>
      </c>
      <c r="K34" s="46"/>
      <c r="L34" s="1"/>
      <c r="M34" s="1"/>
      <c r="N34" s="1"/>
      <c r="O34" s="1"/>
    </row>
    <row r="35" spans="1:15" ht="24.95" customHeight="1" x14ac:dyDescent="0.25">
      <c r="A35" s="53" t="s">
        <v>45</v>
      </c>
      <c r="B35" s="24"/>
      <c r="C35" s="21">
        <v>2</v>
      </c>
      <c r="D35" s="50">
        <v>1.55</v>
      </c>
      <c r="E35" s="6"/>
      <c r="F35" s="6"/>
      <c r="G35" s="6"/>
      <c r="H35" s="7">
        <f t="shared" si="2"/>
        <v>3.1</v>
      </c>
      <c r="I35" s="7">
        <v>0</v>
      </c>
      <c r="J35" s="8">
        <f t="shared" si="3"/>
        <v>-3.1</v>
      </c>
      <c r="K35" s="46"/>
      <c r="L35" s="1"/>
      <c r="M35" s="1"/>
      <c r="N35" s="1"/>
      <c r="O35" s="1"/>
    </row>
    <row r="36" spans="1:15" x14ac:dyDescent="0.25">
      <c r="A36" s="53"/>
      <c r="B36" s="24"/>
      <c r="C36" s="25"/>
      <c r="D36" s="26"/>
      <c r="E36" s="6"/>
      <c r="F36" s="6"/>
      <c r="G36" s="6"/>
      <c r="H36" s="7">
        <f t="shared" si="2"/>
        <v>0</v>
      </c>
      <c r="I36" s="7">
        <v>0</v>
      </c>
      <c r="J36" s="8">
        <f t="shared" si="3"/>
        <v>0</v>
      </c>
      <c r="K36" s="46"/>
      <c r="L36" s="1"/>
      <c r="M36" s="1"/>
      <c r="N36" s="1"/>
      <c r="O36" s="1"/>
    </row>
    <row r="37" spans="1:15" x14ac:dyDescent="0.25">
      <c r="A37" s="53"/>
      <c r="B37" s="24"/>
      <c r="C37" s="25"/>
      <c r="D37" s="26"/>
      <c r="E37" s="6"/>
      <c r="F37" s="6"/>
      <c r="G37" s="6"/>
      <c r="H37" s="7">
        <f t="shared" si="2"/>
        <v>0</v>
      </c>
      <c r="I37" s="7">
        <v>0</v>
      </c>
      <c r="J37" s="8">
        <f t="shared" si="3"/>
        <v>0</v>
      </c>
      <c r="K37" s="46"/>
      <c r="L37" s="1"/>
      <c r="M37" s="1"/>
      <c r="N37" s="1"/>
      <c r="O37" s="1"/>
    </row>
    <row r="38" spans="1:15" x14ac:dyDescent="0.25">
      <c r="A38" s="53"/>
      <c r="B38" s="64"/>
      <c r="C38" s="25"/>
      <c r="D38" s="26"/>
      <c r="E38" s="6"/>
      <c r="F38" s="6"/>
      <c r="G38" s="6"/>
      <c r="H38" s="7">
        <f t="shared" si="2"/>
        <v>0</v>
      </c>
      <c r="I38" s="7">
        <v>0</v>
      </c>
      <c r="J38" s="8">
        <f t="shared" si="3"/>
        <v>0</v>
      </c>
      <c r="K38" s="46"/>
      <c r="L38" s="1"/>
      <c r="M38" s="1"/>
      <c r="N38" s="1"/>
      <c r="O38" s="1"/>
    </row>
    <row r="39" spans="1:15" x14ac:dyDescent="0.25">
      <c r="A39" s="53"/>
      <c r="B39" s="64"/>
      <c r="C39" s="25"/>
      <c r="D39" s="26"/>
      <c r="E39" s="6"/>
      <c r="F39" s="6"/>
      <c r="G39" s="6"/>
      <c r="H39" s="7">
        <f t="shared" si="2"/>
        <v>0</v>
      </c>
      <c r="I39" s="7">
        <v>0</v>
      </c>
      <c r="J39" s="8">
        <f t="shared" si="3"/>
        <v>0</v>
      </c>
      <c r="K39" s="46"/>
      <c r="L39" s="1"/>
      <c r="M39" s="1"/>
      <c r="N39" s="1"/>
      <c r="O39" s="1"/>
    </row>
    <row r="40" spans="1:15" x14ac:dyDescent="0.25">
      <c r="A40" s="64"/>
      <c r="B40" s="64"/>
      <c r="C40" s="25"/>
      <c r="D40" s="26"/>
      <c r="E40" s="6"/>
      <c r="F40" s="6"/>
      <c r="G40" s="6"/>
      <c r="H40" s="7">
        <f t="shared" si="2"/>
        <v>0</v>
      </c>
      <c r="I40" s="7">
        <v>0</v>
      </c>
      <c r="J40" s="8">
        <f t="shared" si="3"/>
        <v>0</v>
      </c>
      <c r="K40" s="46"/>
      <c r="L40" s="1"/>
      <c r="M40" s="1"/>
      <c r="N40" s="1"/>
      <c r="O40" s="1"/>
    </row>
    <row r="41" spans="1:15" x14ac:dyDescent="0.25">
      <c r="A41" s="64"/>
      <c r="B41" s="64"/>
      <c r="C41" s="25"/>
      <c r="D41" s="26"/>
      <c r="E41" s="6"/>
      <c r="F41" s="6"/>
      <c r="G41" s="6"/>
      <c r="H41" s="7">
        <f t="shared" si="2"/>
        <v>0</v>
      </c>
      <c r="I41" s="7">
        <v>0</v>
      </c>
      <c r="J41" s="8">
        <f t="shared" si="3"/>
        <v>0</v>
      </c>
      <c r="K41" s="46"/>
      <c r="L41" s="1"/>
      <c r="M41" s="1"/>
      <c r="N41" s="1"/>
      <c r="O41" s="1"/>
    </row>
    <row r="42" spans="1:15" x14ac:dyDescent="0.25">
      <c r="A42" s="64"/>
      <c r="B42" s="64"/>
      <c r="C42" s="25"/>
      <c r="D42" s="26"/>
      <c r="E42" s="6"/>
      <c r="F42" s="6"/>
      <c r="G42" s="6"/>
      <c r="H42" s="7">
        <f t="shared" si="2"/>
        <v>0</v>
      </c>
      <c r="I42" s="7">
        <v>0</v>
      </c>
      <c r="J42" s="8">
        <f t="shared" si="3"/>
        <v>0</v>
      </c>
      <c r="K42" s="46"/>
      <c r="L42" s="1"/>
      <c r="M42" s="1"/>
      <c r="N42" s="1"/>
      <c r="O42" s="1"/>
    </row>
    <row r="43" spans="1:15" x14ac:dyDescent="0.25">
      <c r="A43" s="14"/>
      <c r="B43" s="4"/>
      <c r="C43" s="5"/>
      <c r="D43" s="6"/>
      <c r="E43" s="6"/>
      <c r="F43" s="6"/>
      <c r="G43" s="6"/>
      <c r="H43" s="7">
        <f t="shared" si="2"/>
        <v>0</v>
      </c>
      <c r="I43" s="7">
        <v>0</v>
      </c>
      <c r="J43" s="8">
        <f t="shared" si="3"/>
        <v>0</v>
      </c>
      <c r="K43" s="46"/>
      <c r="L43" s="1"/>
      <c r="M43" s="1"/>
      <c r="N43" s="1"/>
      <c r="O43" s="1"/>
    </row>
    <row r="44" spans="1:15" x14ac:dyDescent="0.25">
      <c r="A44" s="14"/>
      <c r="B44" s="4"/>
      <c r="C44" s="5"/>
      <c r="D44" s="6"/>
      <c r="E44" s="6"/>
      <c r="F44" s="6"/>
      <c r="G44" s="6"/>
      <c r="H44" s="7">
        <f t="shared" si="2"/>
        <v>0</v>
      </c>
      <c r="I44" s="7">
        <v>0</v>
      </c>
      <c r="J44" s="8">
        <f t="shared" si="3"/>
        <v>0</v>
      </c>
      <c r="K44" s="46"/>
      <c r="L44" s="1"/>
      <c r="M44" s="1"/>
      <c r="N44" s="1"/>
      <c r="O44" s="1"/>
    </row>
    <row r="45" spans="1:15" x14ac:dyDescent="0.25">
      <c r="A45" s="14"/>
      <c r="B45" s="4"/>
      <c r="C45" s="5"/>
      <c r="D45" s="6"/>
      <c r="E45" s="6"/>
      <c r="F45" s="6"/>
      <c r="G45" s="6"/>
      <c r="H45" s="7">
        <f t="shared" si="2"/>
        <v>0</v>
      </c>
      <c r="I45" s="7">
        <v>0</v>
      </c>
      <c r="J45" s="8">
        <f t="shared" si="3"/>
        <v>0</v>
      </c>
      <c r="K45" s="46"/>
      <c r="L45" s="1"/>
      <c r="M45" s="1"/>
      <c r="N45" s="1"/>
      <c r="O45" s="1"/>
    </row>
    <row r="46" spans="1:15" x14ac:dyDescent="0.25">
      <c r="A46" s="14"/>
      <c r="B46" s="4"/>
      <c r="C46" s="5"/>
      <c r="D46" s="6"/>
      <c r="E46" s="6"/>
      <c r="F46" s="6"/>
      <c r="G46" s="6"/>
      <c r="H46" s="7">
        <f t="shared" si="2"/>
        <v>0</v>
      </c>
      <c r="I46" s="7">
        <v>0</v>
      </c>
      <c r="J46" s="8">
        <f t="shared" si="3"/>
        <v>0</v>
      </c>
      <c r="K46" s="46"/>
      <c r="L46" s="1"/>
      <c r="M46" s="1"/>
      <c r="N46" s="1"/>
      <c r="O46" s="1"/>
    </row>
    <row r="47" spans="1:15" x14ac:dyDescent="0.25">
      <c r="A47" s="14"/>
      <c r="B47" s="4"/>
      <c r="C47" s="5"/>
      <c r="D47" s="6"/>
      <c r="E47" s="6"/>
      <c r="F47" s="6"/>
      <c r="G47" s="6"/>
      <c r="H47" s="7">
        <f t="shared" si="2"/>
        <v>0</v>
      </c>
      <c r="I47" s="7">
        <v>0</v>
      </c>
      <c r="J47" s="8">
        <f t="shared" si="3"/>
        <v>0</v>
      </c>
      <c r="K47" s="46"/>
      <c r="L47" s="1"/>
      <c r="M47" s="1"/>
      <c r="N47" s="1"/>
      <c r="O47" s="1"/>
    </row>
    <row r="48" spans="1:15" x14ac:dyDescent="0.25">
      <c r="A48" s="14"/>
      <c r="B48" s="4"/>
      <c r="C48" s="5"/>
      <c r="D48" s="6"/>
      <c r="E48" s="6"/>
      <c r="F48" s="6"/>
      <c r="G48" s="6"/>
      <c r="H48" s="7">
        <f t="shared" ref="H48:H54" si="4">C48*D48</f>
        <v>0</v>
      </c>
      <c r="I48" s="7">
        <v>0</v>
      </c>
      <c r="J48" s="8">
        <f t="shared" si="3"/>
        <v>0</v>
      </c>
      <c r="K48" s="46"/>
      <c r="L48" s="1"/>
      <c r="M48" s="1"/>
      <c r="N48" s="1"/>
      <c r="O48" s="1"/>
    </row>
    <row r="49" spans="1:15" x14ac:dyDescent="0.25">
      <c r="A49" s="14"/>
      <c r="B49" s="4"/>
      <c r="C49" s="5"/>
      <c r="D49" s="6"/>
      <c r="E49" s="6"/>
      <c r="F49" s="6"/>
      <c r="G49" s="6"/>
      <c r="H49" s="7">
        <f t="shared" si="4"/>
        <v>0</v>
      </c>
      <c r="I49" s="7">
        <v>0</v>
      </c>
      <c r="J49" s="8">
        <f t="shared" si="3"/>
        <v>0</v>
      </c>
      <c r="K49" s="46"/>
      <c r="L49" s="1"/>
      <c r="M49" s="1"/>
      <c r="N49" s="1"/>
      <c r="O49" s="1"/>
    </row>
    <row r="50" spans="1:15" x14ac:dyDescent="0.25">
      <c r="A50" s="4"/>
      <c r="B50" s="4"/>
      <c r="C50" s="5"/>
      <c r="D50" s="6"/>
      <c r="E50" s="6"/>
      <c r="F50" s="6"/>
      <c r="G50" s="6"/>
      <c r="H50" s="7">
        <f t="shared" si="4"/>
        <v>0</v>
      </c>
      <c r="I50" s="7">
        <v>0</v>
      </c>
      <c r="J50" s="8">
        <f t="shared" si="3"/>
        <v>0</v>
      </c>
      <c r="K50" s="46"/>
      <c r="L50" s="1"/>
      <c r="M50" s="1"/>
      <c r="N50" s="1"/>
      <c r="O50" s="1"/>
    </row>
    <row r="51" spans="1:15" x14ac:dyDescent="0.25">
      <c r="A51" s="14"/>
      <c r="B51" s="4"/>
      <c r="C51" s="5"/>
      <c r="D51" s="6"/>
      <c r="E51" s="6"/>
      <c r="F51" s="6"/>
      <c r="G51" s="6"/>
      <c r="H51" s="7">
        <f t="shared" si="4"/>
        <v>0</v>
      </c>
      <c r="I51" s="7">
        <v>0</v>
      </c>
      <c r="J51" s="8">
        <f t="shared" si="3"/>
        <v>0</v>
      </c>
      <c r="K51" s="46"/>
      <c r="L51" s="1"/>
      <c r="M51" s="1"/>
      <c r="N51" s="1"/>
      <c r="O51" s="1"/>
    </row>
    <row r="52" spans="1:15" x14ac:dyDescent="0.25">
      <c r="A52" s="4"/>
      <c r="B52" s="4"/>
      <c r="C52" s="5"/>
      <c r="D52" s="6"/>
      <c r="E52" s="6"/>
      <c r="F52" s="6"/>
      <c r="G52" s="6"/>
      <c r="H52" s="7">
        <v>0</v>
      </c>
      <c r="I52" s="7">
        <v>0</v>
      </c>
      <c r="J52" s="8"/>
      <c r="K52" s="46"/>
      <c r="L52" s="1"/>
      <c r="M52" s="1"/>
      <c r="N52" s="1"/>
      <c r="O52" s="1"/>
    </row>
    <row r="53" spans="1:15" x14ac:dyDescent="0.25">
      <c r="A53" s="4"/>
      <c r="B53" s="4"/>
      <c r="C53" s="5"/>
      <c r="D53" s="6"/>
      <c r="E53" s="6"/>
      <c r="F53" s="6"/>
      <c r="G53" s="6"/>
      <c r="H53" s="7">
        <v>0</v>
      </c>
      <c r="I53" s="7">
        <v>0</v>
      </c>
      <c r="J53" s="8"/>
      <c r="K53" s="46"/>
      <c r="L53" s="1"/>
      <c r="M53" s="1"/>
      <c r="N53" s="1"/>
      <c r="O53" s="1"/>
    </row>
    <row r="54" spans="1:15" x14ac:dyDescent="0.25">
      <c r="A54" s="4"/>
      <c r="B54" s="4"/>
      <c r="C54" s="5"/>
      <c r="D54" s="6"/>
      <c r="E54" s="6"/>
      <c r="F54" s="6"/>
      <c r="G54" s="6"/>
      <c r="H54" s="7">
        <f t="shared" si="4"/>
        <v>0</v>
      </c>
      <c r="I54" s="7">
        <v>0</v>
      </c>
      <c r="J54" s="8">
        <f t="shared" si="3"/>
        <v>0</v>
      </c>
      <c r="K54" s="4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218.91</v>
      </c>
      <c r="I55" s="11">
        <f>SUM(I23:I54)</f>
        <v>27.475000000000001</v>
      </c>
      <c r="J55" s="4"/>
      <c r="K55" s="4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4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46"/>
      <c r="L57" s="1"/>
      <c r="M57" s="1"/>
      <c r="N57" s="1"/>
      <c r="O57" s="1"/>
    </row>
    <row r="58" spans="1:15" x14ac:dyDescent="0.25">
      <c r="A58" s="4"/>
      <c r="B58" s="4"/>
      <c r="C58" s="21">
        <v>40</v>
      </c>
      <c r="D58" s="6">
        <v>3.5</v>
      </c>
      <c r="E58" s="6">
        <v>0.04</v>
      </c>
      <c r="F58" s="21">
        <v>2</v>
      </c>
      <c r="G58" s="6"/>
      <c r="H58" s="7">
        <f>C58*D58*E58*F58</f>
        <v>11.200000000000001</v>
      </c>
      <c r="I58" s="7">
        <v>4.3581000000000003</v>
      </c>
      <c r="J58" s="8">
        <f>I58-H58</f>
        <v>-6.8419000000000008</v>
      </c>
      <c r="K58" s="46"/>
      <c r="L58" s="1"/>
      <c r="M58" s="1"/>
      <c r="N58" s="1"/>
      <c r="O58" s="1"/>
    </row>
    <row r="59" spans="1:15" x14ac:dyDescent="0.25">
      <c r="A59" s="4" t="s">
        <v>20</v>
      </c>
      <c r="B59" s="4"/>
      <c r="C59" s="21">
        <v>1</v>
      </c>
      <c r="D59" s="6">
        <v>5</v>
      </c>
      <c r="E59" s="6">
        <v>1</v>
      </c>
      <c r="F59" s="21">
        <v>1</v>
      </c>
      <c r="G59" s="6"/>
      <c r="H59" s="7">
        <f>C59*D59*E59*F59</f>
        <v>5</v>
      </c>
      <c r="I59" s="7">
        <v>0</v>
      </c>
      <c r="J59" s="8">
        <f>I59-H59</f>
        <v>-5</v>
      </c>
      <c r="K59" s="4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>
        <v>0</v>
      </c>
      <c r="J60" s="8">
        <f t="shared" ref="J60:J62" si="6">I60-H60</f>
        <v>0</v>
      </c>
      <c r="K60" s="4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>
        <v>0</v>
      </c>
      <c r="J61" s="8">
        <f t="shared" si="6"/>
        <v>0</v>
      </c>
      <c r="K61" s="4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>
        <v>0</v>
      </c>
      <c r="J62" s="8">
        <f t="shared" si="6"/>
        <v>0</v>
      </c>
      <c r="K62" s="4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16.200000000000003</v>
      </c>
      <c r="I63" s="11">
        <f>SUM(I58:I62)</f>
        <v>4.3581000000000003</v>
      </c>
      <c r="J63" s="4"/>
      <c r="K63" s="4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4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4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289.11</v>
      </c>
      <c r="I66" s="13">
        <f>SUM(I63,I55,I21)</f>
        <v>61.833100000000002</v>
      </c>
      <c r="J66" s="12"/>
      <c r="K66" s="1"/>
      <c r="L66" s="1"/>
      <c r="M66" s="1"/>
      <c r="N66" s="1"/>
    </row>
    <row r="67" spans="1:15" x14ac:dyDescent="0.25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1"/>
      <c r="M67" s="1"/>
      <c r="N67" s="1"/>
    </row>
    <row r="68" spans="1:15" ht="23.1" customHeight="1" x14ac:dyDescent="0.25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1"/>
      <c r="M68" s="1"/>
      <c r="N68" s="1"/>
    </row>
    <row r="69" spans="1:15" ht="23.1" customHeight="1" x14ac:dyDescent="0.25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1"/>
      <c r="M69" s="1"/>
      <c r="N69" s="1"/>
    </row>
    <row r="70" spans="1:15" ht="23.1" customHeight="1" x14ac:dyDescent="0.25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1"/>
      <c r="M70" s="1"/>
      <c r="N70" s="1"/>
    </row>
    <row r="72" spans="1:15" x14ac:dyDescent="0.25">
      <c r="B72" s="27"/>
    </row>
  </sheetData>
  <mergeCells count="6">
    <mergeCell ref="A67:K70"/>
    <mergeCell ref="A1:J1"/>
    <mergeCell ref="G4:I4"/>
    <mergeCell ref="J4:K4"/>
    <mergeCell ref="C9:G9"/>
    <mergeCell ref="K11:K23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topLeftCell="A3" zoomScale="77" zoomScaleNormal="77" workbookViewId="0">
      <selection activeCell="D24" sqref="D24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5" t="s">
        <v>64</v>
      </c>
      <c r="B1" s="55"/>
      <c r="C1" s="55"/>
      <c r="D1" s="55"/>
      <c r="E1" s="55"/>
      <c r="F1" s="55"/>
      <c r="G1" s="55"/>
      <c r="H1" s="55"/>
      <c r="I1" s="55"/>
      <c r="J1" s="55"/>
      <c r="K1" s="4"/>
      <c r="L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6.5" thickBot="1" x14ac:dyDescent="0.3">
      <c r="A3" s="30" t="s">
        <v>21</v>
      </c>
      <c r="B3" s="43"/>
      <c r="C3" s="33"/>
      <c r="D3" s="33"/>
      <c r="E3" s="33"/>
      <c r="F3" s="33"/>
      <c r="G3" s="33"/>
      <c r="H3" s="1"/>
      <c r="I3" s="1"/>
      <c r="J3" s="1"/>
      <c r="K3" s="1"/>
      <c r="L3" s="1"/>
    </row>
    <row r="4" spans="1:15" ht="16.5" thickBot="1" x14ac:dyDescent="0.3">
      <c r="A4" s="42">
        <f>H6/A6</f>
        <v>12.450742187499998</v>
      </c>
      <c r="B4" s="43"/>
      <c r="C4" s="33"/>
      <c r="D4" s="33"/>
      <c r="E4" s="33"/>
      <c r="F4" s="33"/>
      <c r="G4" s="61" t="s">
        <v>25</v>
      </c>
      <c r="H4" s="62"/>
      <c r="I4" s="63"/>
      <c r="J4" s="61" t="s">
        <v>26</v>
      </c>
      <c r="K4" s="63"/>
      <c r="L4" s="1"/>
      <c r="M4" s="1"/>
      <c r="N4" s="1"/>
      <c r="O4" s="1"/>
    </row>
    <row r="5" spans="1:15" ht="37.5" x14ac:dyDescent="0.25">
      <c r="A5" s="30" t="s">
        <v>24</v>
      </c>
      <c r="B5" s="44"/>
      <c r="C5" s="45"/>
      <c r="D5" s="45"/>
      <c r="E5" s="33"/>
      <c r="F5" s="33"/>
      <c r="G5" s="34" t="s">
        <v>27</v>
      </c>
      <c r="H5" s="35" t="s">
        <v>19</v>
      </c>
      <c r="I5" s="36" t="s">
        <v>28</v>
      </c>
      <c r="J5" s="37" t="s">
        <v>29</v>
      </c>
      <c r="K5" s="38" t="s">
        <v>30</v>
      </c>
      <c r="L5" s="1"/>
      <c r="M5" s="1"/>
      <c r="N5" s="1"/>
      <c r="O5" s="1"/>
    </row>
    <row r="6" spans="1:15" ht="16.5" thickBot="1" x14ac:dyDescent="0.3">
      <c r="A6" s="29">
        <v>8</v>
      </c>
      <c r="B6" s="43"/>
      <c r="C6" s="33"/>
      <c r="D6" s="33"/>
      <c r="E6" s="33"/>
      <c r="F6" s="33"/>
      <c r="G6" s="39">
        <f>H66</f>
        <v>68.693749999999994</v>
      </c>
      <c r="H6" s="40">
        <f>(G6*1.45)</f>
        <v>99.605937499999982</v>
      </c>
      <c r="I6" s="41">
        <f>H6-G6</f>
        <v>30.912187499999987</v>
      </c>
      <c r="J6" s="39">
        <f>I66</f>
        <v>61.833100000000002</v>
      </c>
      <c r="K6" s="41">
        <f>H6-ABS(J6)</f>
        <v>37.77283749999998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6" t="s">
        <v>18</v>
      </c>
      <c r="D9" s="57"/>
      <c r="E9" s="57"/>
      <c r="F9" s="57"/>
      <c r="G9" s="58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59"/>
      <c r="L11" s="1"/>
      <c r="M11" s="1"/>
      <c r="N11" s="1"/>
      <c r="O11" s="1"/>
    </row>
    <row r="12" spans="1:15" x14ac:dyDescent="0.25">
      <c r="A12" s="4" t="s">
        <v>4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>
        <v>30</v>
      </c>
      <c r="J12" s="8">
        <f>I12-H12</f>
        <v>30</v>
      </c>
      <c r="K12" s="59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</v>
      </c>
      <c r="E13" s="5"/>
      <c r="F13" s="5"/>
      <c r="G13" s="6"/>
      <c r="H13" s="7">
        <f>C13*D13*E13</f>
        <v>0</v>
      </c>
      <c r="I13" s="7">
        <v>0</v>
      </c>
      <c r="J13" s="8">
        <f>I13-H13</f>
        <v>0</v>
      </c>
      <c r="K13" s="59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>
        <f>C14*D14*E14</f>
        <v>15</v>
      </c>
      <c r="I14" s="7">
        <v>0</v>
      </c>
      <c r="J14" s="8"/>
      <c r="K14" s="59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>
        <v>0</v>
      </c>
      <c r="J15" s="8">
        <f>I15-H15</f>
        <v>0</v>
      </c>
      <c r="K15" s="59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>
        <v>0</v>
      </c>
      <c r="J16" s="8">
        <f>I16-H16</f>
        <v>0</v>
      </c>
      <c r="K16" s="59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>
        <f>C17*D17*E17*F17</f>
        <v>0</v>
      </c>
      <c r="I17" s="7">
        <v>0</v>
      </c>
      <c r="J17" s="8"/>
      <c r="K17" s="59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 t="shared" ref="H18:H19" si="0">C18*D18*E18</f>
        <v>0</v>
      </c>
      <c r="I18" s="7">
        <v>0</v>
      </c>
      <c r="J18" s="8">
        <f t="shared" ref="J18:J19" si="1">I18-H18</f>
        <v>0</v>
      </c>
      <c r="K18" s="59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>
        <v>0</v>
      </c>
      <c r="J19" s="8">
        <f t="shared" si="1"/>
        <v>0</v>
      </c>
      <c r="K19" s="59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v>0</v>
      </c>
      <c r="J20" s="8"/>
      <c r="K20" s="59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15</v>
      </c>
      <c r="I21" s="9">
        <f>SUM(I12:I20)</f>
        <v>30</v>
      </c>
      <c r="J21" s="8"/>
      <c r="K21" s="59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9"/>
      <c r="L22" s="1"/>
      <c r="M22" s="1"/>
      <c r="N22" s="1"/>
      <c r="O22" s="1"/>
    </row>
    <row r="23" spans="1:15" x14ac:dyDescent="0.25">
      <c r="A23" s="14" t="s">
        <v>65</v>
      </c>
      <c r="B23" s="23"/>
      <c r="C23" s="5">
        <v>1</v>
      </c>
      <c r="D23" s="6">
        <v>4.25</v>
      </c>
      <c r="E23" s="5"/>
      <c r="F23" s="6"/>
      <c r="G23" s="6"/>
      <c r="H23" s="7">
        <f>C23*D23</f>
        <v>4.25</v>
      </c>
      <c r="I23" s="7">
        <v>25</v>
      </c>
      <c r="J23" s="8">
        <f>I23-H23</f>
        <v>20.75</v>
      </c>
      <c r="K23" s="59"/>
      <c r="L23" s="1"/>
      <c r="M23" s="1"/>
      <c r="N23" s="1"/>
      <c r="O23" s="1"/>
    </row>
    <row r="24" spans="1:15" ht="31.5" x14ac:dyDescent="0.25">
      <c r="A24" s="14" t="s">
        <v>63</v>
      </c>
      <c r="B24" s="65" t="s">
        <v>62</v>
      </c>
      <c r="C24" s="48">
        <v>0.1</v>
      </c>
      <c r="D24" s="49">
        <v>180</v>
      </c>
      <c r="E24" s="6"/>
      <c r="F24" s="6"/>
      <c r="G24" s="6"/>
      <c r="H24" s="7">
        <f>C24*D24</f>
        <v>18</v>
      </c>
      <c r="I24" s="7">
        <v>2.4750000000000001</v>
      </c>
      <c r="J24" s="8">
        <f t="shared" ref="J24:J54" si="2">I24-H24</f>
        <v>-15.525</v>
      </c>
      <c r="K24" s="28"/>
      <c r="L24" s="1"/>
      <c r="M24" s="1"/>
      <c r="N24" s="1"/>
      <c r="O24" s="1"/>
    </row>
    <row r="25" spans="1:15" x14ac:dyDescent="0.25">
      <c r="A25" s="53" t="s">
        <v>44</v>
      </c>
      <c r="B25" s="24"/>
      <c r="C25" s="21">
        <v>1</v>
      </c>
      <c r="D25" s="50">
        <v>1.05</v>
      </c>
      <c r="E25" s="6"/>
      <c r="F25" s="6"/>
      <c r="G25" s="6"/>
      <c r="H25" s="7">
        <f t="shared" ref="H25:H39" si="3">C25*D25</f>
        <v>1.05</v>
      </c>
      <c r="I25" s="7">
        <v>0</v>
      </c>
      <c r="J25" s="8"/>
      <c r="K25" s="32"/>
      <c r="L25" s="1"/>
      <c r="M25" s="1"/>
      <c r="N25" s="1"/>
      <c r="O25" s="1"/>
    </row>
    <row r="26" spans="1:15" x14ac:dyDescent="0.25">
      <c r="A26" s="53" t="s">
        <v>45</v>
      </c>
      <c r="B26" s="24"/>
      <c r="C26" s="21">
        <v>1</v>
      </c>
      <c r="D26" s="50">
        <v>1.55</v>
      </c>
      <c r="E26" s="6"/>
      <c r="F26" s="6"/>
      <c r="G26" s="6"/>
      <c r="H26" s="7">
        <f t="shared" si="3"/>
        <v>1.55</v>
      </c>
      <c r="I26" s="7">
        <v>0</v>
      </c>
      <c r="J26" s="8"/>
      <c r="K26" s="32"/>
      <c r="L26" s="1"/>
      <c r="M26" s="1"/>
      <c r="N26" s="1"/>
      <c r="O26" s="1"/>
    </row>
    <row r="27" spans="1:15" x14ac:dyDescent="0.25">
      <c r="A27" s="53" t="s">
        <v>48</v>
      </c>
      <c r="B27" s="24"/>
      <c r="C27" s="21">
        <v>0.125</v>
      </c>
      <c r="D27" s="50">
        <v>18.899999999999999</v>
      </c>
      <c r="E27" s="6"/>
      <c r="F27" s="6"/>
      <c r="G27" s="6"/>
      <c r="H27" s="7">
        <f t="shared" si="3"/>
        <v>2.3624999999999998</v>
      </c>
      <c r="I27" s="7">
        <v>0</v>
      </c>
      <c r="J27" s="8"/>
      <c r="K27" s="32"/>
      <c r="L27" s="1"/>
      <c r="M27" s="1"/>
      <c r="N27" s="1"/>
      <c r="O27" s="1"/>
    </row>
    <row r="28" spans="1:15" x14ac:dyDescent="0.25">
      <c r="A28" s="54" t="s">
        <v>49</v>
      </c>
      <c r="B28" s="24"/>
      <c r="C28" s="21">
        <v>0.125</v>
      </c>
      <c r="D28" s="50">
        <v>40</v>
      </c>
      <c r="E28" s="6"/>
      <c r="F28" s="6"/>
      <c r="G28" s="6"/>
      <c r="H28" s="7">
        <f t="shared" si="3"/>
        <v>5</v>
      </c>
      <c r="I28" s="7">
        <v>0</v>
      </c>
      <c r="J28" s="8"/>
      <c r="K28" s="32"/>
      <c r="L28" s="1"/>
      <c r="M28" s="1"/>
      <c r="N28" s="1"/>
      <c r="O28" s="1"/>
    </row>
    <row r="29" spans="1:15" x14ac:dyDescent="0.25">
      <c r="A29" s="53" t="s">
        <v>38</v>
      </c>
      <c r="B29" s="24"/>
      <c r="C29" s="21">
        <v>1</v>
      </c>
      <c r="D29" s="50">
        <v>0.65</v>
      </c>
      <c r="E29" s="6"/>
      <c r="F29" s="6"/>
      <c r="G29" s="6"/>
      <c r="H29" s="7">
        <f t="shared" si="3"/>
        <v>0.65</v>
      </c>
      <c r="I29" s="7">
        <v>0</v>
      </c>
      <c r="J29" s="8"/>
      <c r="K29" s="32"/>
      <c r="L29" s="1"/>
      <c r="M29" s="1"/>
      <c r="N29" s="1"/>
      <c r="O29" s="1"/>
    </row>
    <row r="30" spans="1:15" ht="47.25" x14ac:dyDescent="0.25">
      <c r="A30" s="53" t="s">
        <v>46</v>
      </c>
      <c r="B30" s="24"/>
      <c r="C30" s="21">
        <v>1</v>
      </c>
      <c r="D30" s="50">
        <v>3.05</v>
      </c>
      <c r="E30" s="6"/>
      <c r="F30" s="6"/>
      <c r="G30" s="6"/>
      <c r="H30" s="7">
        <f t="shared" si="3"/>
        <v>3.05</v>
      </c>
      <c r="I30" s="7">
        <v>0</v>
      </c>
      <c r="J30" s="8">
        <f t="shared" si="2"/>
        <v>-3.05</v>
      </c>
      <c r="K30" s="28"/>
      <c r="L30" s="1"/>
      <c r="M30" s="1"/>
      <c r="N30" s="1"/>
      <c r="O30" s="1"/>
    </row>
    <row r="31" spans="1:15" ht="47.25" x14ac:dyDescent="0.25">
      <c r="A31" s="14" t="s">
        <v>61</v>
      </c>
      <c r="B31" s="23"/>
      <c r="C31" s="48">
        <v>0.25</v>
      </c>
      <c r="D31" s="49">
        <v>44.25</v>
      </c>
      <c r="E31" s="6"/>
      <c r="F31" s="6"/>
      <c r="G31" s="6"/>
      <c r="H31" s="7">
        <f t="shared" si="3"/>
        <v>11.0625</v>
      </c>
      <c r="I31" s="7">
        <v>0</v>
      </c>
      <c r="J31" s="8">
        <f t="shared" si="2"/>
        <v>-11.0625</v>
      </c>
      <c r="K31" s="28"/>
      <c r="L31" s="1"/>
      <c r="M31" s="1"/>
      <c r="N31" s="1"/>
      <c r="O31" s="1"/>
    </row>
    <row r="32" spans="1:15" x14ac:dyDescent="0.25">
      <c r="A32" s="14" t="s">
        <v>66</v>
      </c>
      <c r="B32" s="24"/>
      <c r="C32" s="21">
        <v>0.125</v>
      </c>
      <c r="D32" s="50">
        <v>8.9499999999999993</v>
      </c>
      <c r="E32" s="6"/>
      <c r="F32" s="6"/>
      <c r="G32" s="6"/>
      <c r="H32" s="7">
        <f t="shared" si="3"/>
        <v>1.1187499999999999</v>
      </c>
      <c r="I32" s="7">
        <v>0</v>
      </c>
      <c r="J32" s="8">
        <f t="shared" si="2"/>
        <v>-1.1187499999999999</v>
      </c>
      <c r="K32" s="28"/>
      <c r="L32" s="1"/>
      <c r="M32" s="1"/>
      <c r="N32" s="1"/>
      <c r="O32" s="1"/>
    </row>
    <row r="33" spans="1:15" x14ac:dyDescent="0.25">
      <c r="A33" s="4"/>
      <c r="B33" s="24"/>
      <c r="C33" s="48"/>
      <c r="D33" s="49"/>
      <c r="E33" s="6"/>
      <c r="F33" s="6"/>
      <c r="G33" s="6"/>
      <c r="H33" s="7">
        <f t="shared" si="3"/>
        <v>0</v>
      </c>
      <c r="I33" s="7">
        <v>0</v>
      </c>
      <c r="J33" s="8">
        <f t="shared" si="2"/>
        <v>0</v>
      </c>
      <c r="K33" s="28"/>
      <c r="L33" s="1"/>
      <c r="M33" s="1"/>
      <c r="N33" s="1"/>
      <c r="O33" s="1"/>
    </row>
    <row r="34" spans="1:15" x14ac:dyDescent="0.25">
      <c r="A34" s="14"/>
      <c r="B34" s="4"/>
      <c r="C34" s="48"/>
      <c r="D34" s="49"/>
      <c r="E34" s="6"/>
      <c r="F34" s="6"/>
      <c r="G34" s="6"/>
      <c r="H34" s="7">
        <f t="shared" si="3"/>
        <v>0</v>
      </c>
      <c r="I34" s="7">
        <v>0</v>
      </c>
      <c r="J34" s="8">
        <f t="shared" si="2"/>
        <v>0</v>
      </c>
      <c r="K34" s="31"/>
      <c r="L34" s="1"/>
      <c r="M34" s="1"/>
      <c r="N34" s="1"/>
      <c r="O34" s="1"/>
    </row>
    <row r="35" spans="1:15" x14ac:dyDescent="0.25">
      <c r="A35" s="14"/>
      <c r="B35" s="4"/>
      <c r="C35" s="48"/>
      <c r="D35" s="49"/>
      <c r="E35" s="6"/>
      <c r="F35" s="6"/>
      <c r="G35" s="6"/>
      <c r="H35" s="7">
        <f t="shared" si="3"/>
        <v>0</v>
      </c>
      <c r="I35" s="7">
        <v>0</v>
      </c>
      <c r="J35" s="8">
        <f t="shared" si="2"/>
        <v>0</v>
      </c>
      <c r="K35" s="32"/>
      <c r="L35" s="1"/>
      <c r="M35" s="1"/>
      <c r="N35" s="1"/>
      <c r="O35" s="1"/>
    </row>
    <row r="36" spans="1:15" x14ac:dyDescent="0.25">
      <c r="A36" s="14"/>
      <c r="B36" s="4"/>
      <c r="C36" s="48"/>
      <c r="D36" s="49"/>
      <c r="E36" s="6"/>
      <c r="F36" s="6"/>
      <c r="G36" s="6"/>
      <c r="H36" s="7">
        <f t="shared" si="3"/>
        <v>0</v>
      </c>
      <c r="I36" s="7">
        <v>0</v>
      </c>
      <c r="J36" s="8">
        <f t="shared" si="2"/>
        <v>0</v>
      </c>
      <c r="K36" s="31"/>
      <c r="L36" s="1"/>
      <c r="M36" s="1"/>
      <c r="N36" s="1"/>
      <c r="O36" s="1"/>
    </row>
    <row r="37" spans="1:15" x14ac:dyDescent="0.25">
      <c r="A37" s="14"/>
      <c r="B37" s="4"/>
      <c r="C37" s="48"/>
      <c r="D37" s="49"/>
      <c r="E37" s="6"/>
      <c r="F37" s="6"/>
      <c r="G37" s="6"/>
      <c r="H37" s="7">
        <f t="shared" si="3"/>
        <v>0</v>
      </c>
      <c r="I37" s="7">
        <v>0</v>
      </c>
      <c r="J37" s="8">
        <f t="shared" si="2"/>
        <v>0</v>
      </c>
      <c r="K37" s="32"/>
      <c r="L37" s="1"/>
      <c r="M37" s="1"/>
      <c r="N37" s="1"/>
      <c r="O37" s="1"/>
    </row>
    <row r="38" spans="1:15" x14ac:dyDescent="0.25">
      <c r="A38" s="14"/>
      <c r="B38" s="4"/>
      <c r="C38" s="48"/>
      <c r="D38" s="49"/>
      <c r="E38" s="6"/>
      <c r="F38" s="6"/>
      <c r="G38" s="6"/>
      <c r="H38" s="7">
        <f t="shared" si="3"/>
        <v>0</v>
      </c>
      <c r="I38" s="7">
        <v>0</v>
      </c>
      <c r="J38" s="8">
        <f t="shared" si="2"/>
        <v>0</v>
      </c>
      <c r="K38" s="32"/>
      <c r="L38" s="1"/>
      <c r="M38" s="1"/>
      <c r="N38" s="1"/>
      <c r="O38" s="1"/>
    </row>
    <row r="39" spans="1:15" x14ac:dyDescent="0.25">
      <c r="A39" s="14"/>
      <c r="B39" s="4"/>
      <c r="C39" s="48"/>
      <c r="D39" s="49"/>
      <c r="E39" s="6"/>
      <c r="F39" s="6"/>
      <c r="G39" s="6"/>
      <c r="H39" s="7">
        <f t="shared" si="3"/>
        <v>0</v>
      </c>
      <c r="I39" s="7">
        <v>0</v>
      </c>
      <c r="J39" s="8">
        <f t="shared" si="2"/>
        <v>0</v>
      </c>
      <c r="K39" s="32"/>
      <c r="L39" s="1"/>
      <c r="M39" s="1"/>
      <c r="N39" s="1"/>
      <c r="O39" s="1"/>
    </row>
    <row r="40" spans="1:15" x14ac:dyDescent="0.25">
      <c r="A40" s="4"/>
      <c r="B40" s="4"/>
      <c r="C40" s="48"/>
      <c r="D40" s="49"/>
      <c r="E40" s="6"/>
      <c r="F40" s="6"/>
      <c r="G40" s="6"/>
      <c r="H40" s="7">
        <f t="shared" ref="H40:H54" si="4">C40*D40</f>
        <v>0</v>
      </c>
      <c r="I40" s="7">
        <v>0</v>
      </c>
      <c r="J40" s="8">
        <f t="shared" si="2"/>
        <v>0</v>
      </c>
      <c r="K40" s="31"/>
      <c r="L40" s="1"/>
      <c r="M40" s="1"/>
      <c r="N40" s="1"/>
      <c r="O40" s="1"/>
    </row>
    <row r="41" spans="1:15" x14ac:dyDescent="0.25">
      <c r="A41" s="4"/>
      <c r="B41" s="4"/>
      <c r="C41" s="48"/>
      <c r="D41" s="49"/>
      <c r="E41" s="6"/>
      <c r="F41" s="6"/>
      <c r="G41" s="6"/>
      <c r="H41" s="7">
        <f t="shared" si="4"/>
        <v>0</v>
      </c>
      <c r="I41" s="7">
        <v>0</v>
      </c>
      <c r="J41" s="8">
        <f t="shared" si="2"/>
        <v>0</v>
      </c>
      <c r="K41" s="32"/>
      <c r="L41" s="1"/>
      <c r="M41" s="1"/>
      <c r="N41" s="1"/>
      <c r="O41" s="1"/>
    </row>
    <row r="42" spans="1:15" x14ac:dyDescent="0.25">
      <c r="A42" s="4"/>
      <c r="B42" s="4"/>
      <c r="C42" s="48"/>
      <c r="D42" s="49"/>
      <c r="E42" s="6"/>
      <c r="F42" s="6"/>
      <c r="G42" s="6"/>
      <c r="H42" s="7">
        <f t="shared" si="4"/>
        <v>0</v>
      </c>
      <c r="I42" s="7">
        <v>0</v>
      </c>
      <c r="J42" s="8">
        <f t="shared" si="2"/>
        <v>0</v>
      </c>
      <c r="K42" s="32"/>
      <c r="L42" s="1"/>
      <c r="M42" s="1"/>
      <c r="N42" s="1"/>
      <c r="O42" s="1"/>
    </row>
    <row r="43" spans="1:15" x14ac:dyDescent="0.25">
      <c r="A43" s="14"/>
      <c r="B43" s="4"/>
      <c r="C43" s="48"/>
      <c r="D43" s="49"/>
      <c r="E43" s="6"/>
      <c r="F43" s="6"/>
      <c r="G43" s="6"/>
      <c r="H43" s="7">
        <f t="shared" si="4"/>
        <v>0</v>
      </c>
      <c r="I43" s="7">
        <v>0</v>
      </c>
      <c r="J43" s="8">
        <f t="shared" si="2"/>
        <v>0</v>
      </c>
      <c r="K43" s="28"/>
      <c r="L43" s="1"/>
      <c r="M43" s="1"/>
      <c r="N43" s="1"/>
      <c r="O43" s="1"/>
    </row>
    <row r="44" spans="1:15" x14ac:dyDescent="0.25">
      <c r="A44" s="14"/>
      <c r="B44" s="4"/>
      <c r="C44" s="48"/>
      <c r="D44" s="49"/>
      <c r="E44" s="6"/>
      <c r="F44" s="6"/>
      <c r="G44" s="6"/>
      <c r="H44" s="7">
        <f t="shared" si="4"/>
        <v>0</v>
      </c>
      <c r="I44" s="7">
        <v>0</v>
      </c>
      <c r="J44" s="8">
        <f t="shared" si="2"/>
        <v>0</v>
      </c>
      <c r="K44" s="32"/>
      <c r="L44" s="1"/>
      <c r="M44" s="1"/>
      <c r="N44" s="1"/>
      <c r="O44" s="1"/>
    </row>
    <row r="45" spans="1:15" x14ac:dyDescent="0.25">
      <c r="A45" s="14"/>
      <c r="B45" s="4"/>
      <c r="C45" s="48"/>
      <c r="D45" s="49"/>
      <c r="E45" s="6"/>
      <c r="F45" s="6"/>
      <c r="G45" s="6"/>
      <c r="H45" s="7">
        <f t="shared" si="4"/>
        <v>0</v>
      </c>
      <c r="I45" s="7">
        <v>0</v>
      </c>
      <c r="J45" s="8">
        <f t="shared" si="2"/>
        <v>0</v>
      </c>
      <c r="K45" s="32"/>
      <c r="L45" s="1"/>
      <c r="M45" s="1"/>
      <c r="N45" s="1"/>
      <c r="O45" s="1"/>
    </row>
    <row r="46" spans="1:15" x14ac:dyDescent="0.25">
      <c r="A46" s="14"/>
      <c r="B46" s="4"/>
      <c r="C46" s="48"/>
      <c r="D46" s="49"/>
      <c r="E46" s="6"/>
      <c r="F46" s="6"/>
      <c r="G46" s="6"/>
      <c r="H46" s="7">
        <f t="shared" si="4"/>
        <v>0</v>
      </c>
      <c r="I46" s="7">
        <v>0</v>
      </c>
      <c r="J46" s="8">
        <f t="shared" si="2"/>
        <v>0</v>
      </c>
      <c r="K46" s="32"/>
      <c r="L46" s="1"/>
      <c r="M46" s="1"/>
      <c r="N46" s="1"/>
      <c r="O46" s="1"/>
    </row>
    <row r="47" spans="1:15" x14ac:dyDescent="0.25">
      <c r="A47" s="14"/>
      <c r="B47" s="4"/>
      <c r="C47" s="48"/>
      <c r="D47" s="49"/>
      <c r="E47" s="6"/>
      <c r="F47" s="6"/>
      <c r="G47" s="6"/>
      <c r="H47" s="7">
        <f t="shared" si="4"/>
        <v>0</v>
      </c>
      <c r="I47" s="7">
        <v>0</v>
      </c>
      <c r="J47" s="8">
        <f t="shared" si="2"/>
        <v>0</v>
      </c>
      <c r="K47" s="32"/>
      <c r="L47" s="1"/>
      <c r="M47" s="1"/>
      <c r="N47" s="1"/>
      <c r="O47" s="1"/>
    </row>
    <row r="48" spans="1:15" x14ac:dyDescent="0.25">
      <c r="A48" s="14"/>
      <c r="B48" s="4"/>
      <c r="C48" s="48"/>
      <c r="D48" s="49"/>
      <c r="E48" s="6"/>
      <c r="F48" s="6"/>
      <c r="G48" s="6"/>
      <c r="H48" s="7">
        <f t="shared" si="4"/>
        <v>0</v>
      </c>
      <c r="I48" s="7">
        <v>0</v>
      </c>
      <c r="J48" s="8">
        <f t="shared" si="2"/>
        <v>0</v>
      </c>
      <c r="K48" s="32"/>
      <c r="L48" s="1"/>
      <c r="M48" s="1"/>
      <c r="N48" s="1"/>
      <c r="O48" s="1"/>
    </row>
    <row r="49" spans="1:15" x14ac:dyDescent="0.25">
      <c r="A49" s="14"/>
      <c r="B49" s="4"/>
      <c r="C49" s="48"/>
      <c r="D49" s="49"/>
      <c r="E49" s="6"/>
      <c r="F49" s="6"/>
      <c r="G49" s="6"/>
      <c r="H49" s="7">
        <f t="shared" si="4"/>
        <v>0</v>
      </c>
      <c r="I49" s="7">
        <v>0</v>
      </c>
      <c r="J49" s="8">
        <f t="shared" si="2"/>
        <v>0</v>
      </c>
      <c r="K49" s="32"/>
      <c r="L49" s="1"/>
      <c r="M49" s="1"/>
      <c r="N49" s="1"/>
      <c r="O49" s="1"/>
    </row>
    <row r="50" spans="1:15" x14ac:dyDescent="0.25">
      <c r="A50" s="4"/>
      <c r="B50" s="4"/>
      <c r="C50" s="48"/>
      <c r="D50" s="49"/>
      <c r="E50" s="6"/>
      <c r="F50" s="6"/>
      <c r="G50" s="6"/>
      <c r="H50" s="7">
        <f t="shared" si="4"/>
        <v>0</v>
      </c>
      <c r="I50" s="7">
        <v>0</v>
      </c>
      <c r="J50" s="8">
        <f t="shared" si="2"/>
        <v>0</v>
      </c>
      <c r="K50" s="28"/>
      <c r="L50" s="1"/>
      <c r="M50" s="1"/>
      <c r="N50" s="1"/>
      <c r="O50" s="1"/>
    </row>
    <row r="51" spans="1:15" x14ac:dyDescent="0.25">
      <c r="A51" s="14"/>
      <c r="B51" s="4"/>
      <c r="C51" s="48"/>
      <c r="D51" s="49"/>
      <c r="E51" s="6"/>
      <c r="F51" s="6"/>
      <c r="G51" s="6"/>
      <c r="H51" s="7">
        <f t="shared" si="4"/>
        <v>0</v>
      </c>
      <c r="I51" s="7">
        <v>0</v>
      </c>
      <c r="J51" s="8">
        <f t="shared" si="2"/>
        <v>0</v>
      </c>
      <c r="K51" s="32"/>
      <c r="L51" s="1"/>
      <c r="M51" s="1"/>
      <c r="N51" s="1"/>
      <c r="O51" s="1"/>
    </row>
    <row r="52" spans="1:15" x14ac:dyDescent="0.25">
      <c r="A52" s="4"/>
      <c r="B52" s="4"/>
      <c r="C52" s="48"/>
      <c r="D52" s="49"/>
      <c r="E52" s="6"/>
      <c r="F52" s="6"/>
      <c r="G52" s="6"/>
      <c r="H52" s="7">
        <v>0</v>
      </c>
      <c r="I52" s="7">
        <v>0</v>
      </c>
      <c r="J52" s="8"/>
      <c r="K52" s="32"/>
      <c r="L52" s="1"/>
      <c r="M52" s="1"/>
      <c r="N52" s="1"/>
      <c r="O52" s="1"/>
    </row>
    <row r="53" spans="1:15" x14ac:dyDescent="0.25">
      <c r="A53" s="4"/>
      <c r="B53" s="4"/>
      <c r="C53" s="48"/>
      <c r="D53" s="49"/>
      <c r="E53" s="6"/>
      <c r="F53" s="6"/>
      <c r="G53" s="6"/>
      <c r="H53" s="7">
        <v>0</v>
      </c>
      <c r="I53" s="7">
        <v>0</v>
      </c>
      <c r="J53" s="8"/>
      <c r="K53" s="32"/>
      <c r="L53" s="1"/>
      <c r="M53" s="1"/>
      <c r="N53" s="1"/>
      <c r="O53" s="1"/>
    </row>
    <row r="54" spans="1:15" x14ac:dyDescent="0.25">
      <c r="A54" s="4"/>
      <c r="B54" s="4"/>
      <c r="C54" s="48"/>
      <c r="D54" s="49"/>
      <c r="E54" s="6"/>
      <c r="F54" s="6"/>
      <c r="G54" s="6"/>
      <c r="H54" s="7">
        <f t="shared" si="4"/>
        <v>0</v>
      </c>
      <c r="I54" s="7">
        <v>0</v>
      </c>
      <c r="J54" s="8">
        <f t="shared" si="2"/>
        <v>0</v>
      </c>
      <c r="K54" s="28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48.09375</v>
      </c>
      <c r="I55" s="11">
        <f>SUM(I23:I54)</f>
        <v>27.475000000000001</v>
      </c>
      <c r="J55" s="4"/>
      <c r="K55" s="28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8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8"/>
      <c r="L57" s="1"/>
      <c r="M57" s="1"/>
      <c r="N57" s="1"/>
      <c r="O57" s="1"/>
    </row>
    <row r="58" spans="1:15" x14ac:dyDescent="0.25">
      <c r="A58" s="4"/>
      <c r="B58" s="4"/>
      <c r="C58" s="21">
        <v>40</v>
      </c>
      <c r="D58" s="6">
        <v>3.5</v>
      </c>
      <c r="E58" s="6">
        <v>0.04</v>
      </c>
      <c r="F58" s="21">
        <v>1</v>
      </c>
      <c r="G58" s="6"/>
      <c r="H58" s="7">
        <f>C58*D58*E58*F58</f>
        <v>5.6000000000000005</v>
      </c>
      <c r="I58" s="7">
        <v>4.3581000000000003</v>
      </c>
      <c r="J58" s="8">
        <f>I58-H58</f>
        <v>-1.2419000000000002</v>
      </c>
      <c r="K58" s="28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>
        <v>0</v>
      </c>
      <c r="J59" s="8">
        <f>I59-H59</f>
        <v>0</v>
      </c>
      <c r="K59" s="28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>
        <v>0</v>
      </c>
      <c r="J60" s="8">
        <f t="shared" ref="J60:J62" si="6">I60-H60</f>
        <v>0</v>
      </c>
      <c r="K60" s="28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>
        <v>0</v>
      </c>
      <c r="J61" s="8">
        <f t="shared" si="6"/>
        <v>0</v>
      </c>
      <c r="K61" s="28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>
        <v>0</v>
      </c>
      <c r="J62" s="8">
        <f t="shared" si="6"/>
        <v>0</v>
      </c>
      <c r="K62" s="28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5.6000000000000005</v>
      </c>
      <c r="I63" s="11">
        <f>SUM(I58:I62)</f>
        <v>4.3581000000000003</v>
      </c>
      <c r="J63" s="4"/>
      <c r="K63" s="28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8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8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68.693749999999994</v>
      </c>
      <c r="I66" s="13">
        <f>SUM(I63,I55,I21)</f>
        <v>61.833100000000002</v>
      </c>
      <c r="J66" s="12"/>
      <c r="K66" s="1"/>
      <c r="L66" s="1"/>
      <c r="M66" s="1"/>
      <c r="N66" s="1"/>
    </row>
    <row r="67" spans="1:15" x14ac:dyDescent="0.25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1"/>
      <c r="M67" s="1"/>
      <c r="N67" s="1"/>
    </row>
    <row r="68" spans="1:15" ht="23.1" customHeight="1" x14ac:dyDescent="0.25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1"/>
      <c r="M68" s="1"/>
      <c r="N68" s="1"/>
    </row>
    <row r="69" spans="1:15" ht="23.1" customHeight="1" x14ac:dyDescent="0.25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1"/>
      <c r="M69" s="1"/>
      <c r="N69" s="1"/>
    </row>
    <row r="70" spans="1:15" ht="23.1" customHeight="1" x14ac:dyDescent="0.25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1"/>
      <c r="M70" s="1"/>
      <c r="N70" s="1"/>
    </row>
    <row r="72" spans="1:15" x14ac:dyDescent="0.25">
      <c r="B72" s="27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HUECO</vt:lpstr>
      <vt:lpstr>VIDRIO</vt:lpstr>
      <vt:lpstr>PUERTA CORREDIZA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Ingrid</cp:lastModifiedBy>
  <dcterms:created xsi:type="dcterms:W3CDTF">2015-10-13T21:42:08Z</dcterms:created>
  <dcterms:modified xsi:type="dcterms:W3CDTF">2021-07-08T19:56:15Z</dcterms:modified>
</cp:coreProperties>
</file>