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606F7CB7-050A-427D-ABA2-74E0ED65766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ITE" sheetId="9" r:id="rId1"/>
    <sheet name="PINTURA FACHADA" sheetId="8" r:id="rId2"/>
    <sheet name="RESANADO" sheetId="10" r:id="rId3"/>
  </sheets>
  <calcPr calcId="191029"/>
</workbook>
</file>

<file path=xl/calcChain.xml><?xml version="1.0" encoding="utf-8"?>
<calcChain xmlns="http://schemas.openxmlformats.org/spreadsheetml/2006/main">
  <c r="I51" i="10" l="1"/>
  <c r="H50" i="10"/>
  <c r="J50" i="10" s="1"/>
  <c r="H49" i="10"/>
  <c r="J49" i="10" s="1"/>
  <c r="I46" i="10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H39" i="10"/>
  <c r="H38" i="10"/>
  <c r="H37" i="10"/>
  <c r="H36" i="10"/>
  <c r="H35" i="10"/>
  <c r="H34" i="10"/>
  <c r="H33" i="10"/>
  <c r="H32" i="10"/>
  <c r="I30" i="10"/>
  <c r="H29" i="10"/>
  <c r="J29" i="10" s="1"/>
  <c r="J28" i="10"/>
  <c r="H28" i="10"/>
  <c r="H27" i="10"/>
  <c r="H26" i="10"/>
  <c r="H25" i="10"/>
  <c r="H24" i="10"/>
  <c r="H23" i="10"/>
  <c r="H22" i="10"/>
  <c r="J22" i="10" s="1"/>
  <c r="H21" i="10"/>
  <c r="J21" i="10" s="1"/>
  <c r="H20" i="10"/>
  <c r="H19" i="10"/>
  <c r="J19" i="10" s="1"/>
  <c r="H18" i="10"/>
  <c r="H17" i="10"/>
  <c r="H6" i="8"/>
  <c r="H47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C11" i="8"/>
  <c r="H17" i="9"/>
  <c r="J17" i="9" s="1"/>
  <c r="H18" i="9"/>
  <c r="H19" i="9"/>
  <c r="J19" i="9" s="1"/>
  <c r="H20" i="9"/>
  <c r="H21" i="9"/>
  <c r="J21" i="9"/>
  <c r="H22" i="9"/>
  <c r="J22" i="9"/>
  <c r="H23" i="9"/>
  <c r="H24" i="9"/>
  <c r="H25" i="9"/>
  <c r="H26" i="9"/>
  <c r="H27" i="9"/>
  <c r="H28" i="9"/>
  <c r="J28" i="9" s="1"/>
  <c r="H29" i="9"/>
  <c r="J29" i="9"/>
  <c r="I30" i="9"/>
  <c r="H32" i="9"/>
  <c r="J32" i="9"/>
  <c r="H33" i="9"/>
  <c r="H34" i="9"/>
  <c r="H35" i="9"/>
  <c r="H36" i="9"/>
  <c r="H37" i="9"/>
  <c r="H38" i="9"/>
  <c r="H39" i="9"/>
  <c r="H40" i="9"/>
  <c r="H41" i="9"/>
  <c r="H42" i="9"/>
  <c r="J42" i="9" s="1"/>
  <c r="H43" i="9"/>
  <c r="J43" i="9"/>
  <c r="H44" i="9"/>
  <c r="J44" i="9"/>
  <c r="H45" i="9"/>
  <c r="J45" i="9"/>
  <c r="H46" i="9"/>
  <c r="J46" i="9"/>
  <c r="H47" i="9"/>
  <c r="J47" i="9"/>
  <c r="H48" i="9"/>
  <c r="J48" i="9"/>
  <c r="I49" i="9"/>
  <c r="H52" i="9"/>
  <c r="J52" i="9" s="1"/>
  <c r="H53" i="9"/>
  <c r="H54" i="9" s="1"/>
  <c r="I54" i="9"/>
  <c r="I57" i="9"/>
  <c r="J6" i="9" s="1"/>
  <c r="H30" i="10" l="1"/>
  <c r="I54" i="10"/>
  <c r="J6" i="10" s="1"/>
  <c r="H46" i="10"/>
  <c r="J32" i="10"/>
  <c r="H51" i="10"/>
  <c r="J17" i="10"/>
  <c r="J53" i="9"/>
  <c r="H30" i="9"/>
  <c r="H49" i="9"/>
  <c r="H57" i="9" s="1"/>
  <c r="G6" i="9" s="1"/>
  <c r="H6" i="9" s="1"/>
  <c r="H54" i="10" l="1"/>
  <c r="G6" i="10" s="1"/>
  <c r="H6" i="10" s="1"/>
  <c r="A4" i="10" s="1"/>
  <c r="K6" i="9"/>
  <c r="A4" i="9"/>
  <c r="I6" i="9"/>
  <c r="I6" i="10" l="1"/>
  <c r="K6" i="10"/>
  <c r="I52" i="8"/>
  <c r="H51" i="8"/>
  <c r="J51" i="8" s="1"/>
  <c r="H50" i="8"/>
  <c r="J50" i="8" s="1"/>
  <c r="I47" i="8"/>
  <c r="J46" i="8"/>
  <c r="J45" i="8"/>
  <c r="J44" i="8"/>
  <c r="J43" i="8"/>
  <c r="J42" i="8"/>
  <c r="H32" i="8"/>
  <c r="J32" i="8" s="1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H30" i="8" l="1"/>
  <c r="I55" i="8"/>
  <c r="J6" i="8" s="1"/>
  <c r="H52" i="8"/>
  <c r="J17" i="8"/>
  <c r="H55" i="8" l="1"/>
  <c r="G6" i="8" s="1"/>
  <c r="A4" i="8" l="1"/>
  <c r="K6" i="8"/>
  <c r="I6" i="8"/>
</calcChain>
</file>

<file path=xl/sharedStrings.xml><?xml version="1.0" encoding="utf-8"?>
<sst xmlns="http://schemas.openxmlformats.org/spreadsheetml/2006/main" count="145" uniqueCount="68">
  <si>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</si>
  <si>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</si>
  <si>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</si>
  <si>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</si>
  <si>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</si>
  <si>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</si>
  <si>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</si>
  <si>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</si>
  <si>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</si>
  <si>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</si>
  <si>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</si>
  <si>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</si>
  <si>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</si>
  <si>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</si>
  <si>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</si>
  <si>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</si>
  <si>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</si>
  <si>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</si>
  <si>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</si>
  <si>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</si>
  <si>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</si>
  <si>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</si>
  <si>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</si>
  <si>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</si>
  <si>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</si>
  <si>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</si>
  <si>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</si>
  <si>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</si>
  <si>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</si>
  <si>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</si>
  <si>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</si>
  <si>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M2</t>
  </si>
  <si>
    <t>Lb wipe</t>
  </si>
  <si>
    <t>ESPATULA RIGIDA DE METAL 3 PLG
CODIGO 1115080</t>
  </si>
  <si>
    <t>FREUND</t>
  </si>
  <si>
    <t>VIDRI</t>
  </si>
  <si>
    <t>FACHADA  PARQUEO</t>
  </si>
  <si>
    <t>FACHADA</t>
  </si>
  <si>
    <t>PINTURA FACHADA ENTRADA A TIENDA</t>
  </si>
  <si>
    <t>AREA TOTAL</t>
  </si>
  <si>
    <t>REPUESTO DE RODILLO DE 9 PLG</t>
  </si>
  <si>
    <t>BLUE BOLD - TIRRO DE 3/4 PULG 45 YDA</t>
  </si>
  <si>
    <t>MANERAL ESTANDAR DE PLASTICO/METAL 9 PLG PARA RODILLO. SKU# 13053</t>
  </si>
  <si>
    <t>GL THINNER CORRIENTE</t>
  </si>
  <si>
    <t>CONSULTAR SI SERÁ DE ACEITE</t>
  </si>
  <si>
    <t>ESPONJA</t>
  </si>
  <si>
    <t>visita</t>
  </si>
  <si>
    <t>BROCHA de 3 plg</t>
  </si>
  <si>
    <t>REPUESTO DE RODILLO DE 4 PLG</t>
  </si>
  <si>
    <t>PLG LIJA 120</t>
  </si>
  <si>
    <t>firma de documentacion para alcaldia</t>
  </si>
  <si>
    <t>CD</t>
  </si>
  <si>
    <t>IMPRESIONES</t>
  </si>
  <si>
    <t>DOCUMENTACION PARA TRAMITES</t>
  </si>
  <si>
    <t>U</t>
  </si>
  <si>
    <t>CAFÉ</t>
  </si>
  <si>
    <t>BEIGE</t>
  </si>
  <si>
    <t>GALON WEATHER PERFECT. ( TONO BEIGE)</t>
  </si>
  <si>
    <t>GALON WEATHER PERFECT. ( TONO CAFE)</t>
  </si>
  <si>
    <t>REPARACION DE FACHADA 5ML</t>
  </si>
  <si>
    <t>ML</t>
  </si>
  <si>
    <t>PLG DENGLASS</t>
  </si>
  <si>
    <t xml:space="preserve">
REFLEX - MASILLA PARA TABLAYESO EXTERIOR 28 KG</t>
  </si>
  <si>
    <t>CINTA MALLA</t>
  </si>
  <si>
    <t>CIENTO TORNILLO PARED SECA NEGRO 6 X 1 PLG ROSCA FINA</t>
  </si>
  <si>
    <t>TORNILLO PARED SECA NEGRO 6 X 1 PLG PUNTA BROCA</t>
  </si>
  <si>
    <t>BASE COAT 20 KG</t>
  </si>
  <si>
    <t>TABLA DE PINO DE 3 VARAS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</si>
</sst>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1" x14ac:knownFonts="1">
    <font>
      <sz val="12"/>
      <color theme="1"/>
      <name val="Arial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65" fontId="3" fillId="7" borderId="11" xfId="0" applyNumberFormat="1" applyFont="1" applyFill="1" applyBorder="1"/>
    <xf numFmtId="165" fontId="5" fillId="7" borderId="12" xfId="0" applyNumberFormat="1" applyFont="1" applyFill="1" applyBorder="1" applyAlignment="1"/>
    <xf numFmtId="165" fontId="3" fillId="7" borderId="13" xfId="0" applyNumberFormat="1" applyFont="1" applyFill="1" applyBorder="1"/>
    <xf numFmtId="166" fontId="3" fillId="3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2" borderId="4" xfId="0" applyFont="1" applyFill="1" applyBorder="1"/>
    <xf numFmtId="0" fontId="5" fillId="11" borderId="18" xfId="0" applyFont="1" applyFill="1" applyBorder="1"/>
    <xf numFmtId="165" fontId="3" fillId="11" borderId="18" xfId="0" applyNumberFormat="1" applyFont="1" applyFill="1" applyBorder="1"/>
    <xf numFmtId="0" fontId="3" fillId="11" borderId="18" xfId="0" applyFont="1" applyFill="1" applyBorder="1"/>
    <xf numFmtId="165" fontId="3" fillId="3" borderId="18" xfId="0" applyNumberFormat="1" applyFont="1" applyFill="1" applyBorder="1"/>
    <xf numFmtId="165" fontId="3" fillId="2" borderId="4" xfId="0" applyNumberFormat="1" applyFont="1" applyFill="1" applyBorder="1"/>
    <xf numFmtId="0" fontId="5" fillId="11" borderId="18" xfId="0" applyFont="1" applyFill="1" applyBorder="1" applyAlignment="1"/>
    <xf numFmtId="0" fontId="3" fillId="2" borderId="4" xfId="0" applyFont="1" applyFill="1" applyBorder="1" applyAlignment="1">
      <alignment wrapText="1"/>
    </xf>
    <xf numFmtId="165" fontId="3" fillId="8" borderId="4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textRotation="255"/>
    </xf>
    <xf numFmtId="0" fontId="5" fillId="2" borderId="4" xfId="0" applyFont="1" applyFill="1" applyBorder="1" applyAlignment="1">
      <alignment wrapText="1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65" fontId="3" fillId="11" borderId="18" xfId="0" applyNumberFormat="1" applyFont="1" applyFill="1" applyBorder="1" applyAlignment="1">
      <alignment horizontal="center" vertical="center"/>
    </xf>
    <xf numFmtId="165" fontId="3" fillId="12" borderId="4" xfId="0" applyNumberFormat="1" applyFont="1" applyFill="1" applyBorder="1"/>
    <xf numFmtId="165" fontId="5" fillId="11" borderId="18" xfId="0" applyNumberFormat="1" applyFont="1" applyFill="1" applyBorder="1" applyAlignment="1"/>
    <xf numFmtId="0" fontId="8" fillId="13" borderId="4" xfId="0" applyFont="1" applyFill="1" applyBorder="1"/>
    <xf numFmtId="165" fontId="8" fillId="13" borderId="4" xfId="0" applyNumberFormat="1" applyFont="1" applyFill="1" applyBorder="1"/>
    <xf numFmtId="0" fontId="3" fillId="0" borderId="0" xfId="0" applyFont="1" applyAlignment="1">
      <alignment horizontal="center" vertical="center"/>
    </xf>
    <xf numFmtId="165" fontId="3" fillId="2" borderId="28" xfId="0" applyNumberFormat="1" applyFont="1" applyFill="1" applyBorder="1"/>
    <xf numFmtId="0" fontId="4" fillId="10" borderId="28" xfId="0" applyFont="1" applyFill="1" applyBorder="1" applyAlignment="1">
      <alignment horizontal="center" vertical="center" textRotation="255"/>
    </xf>
    <xf numFmtId="0" fontId="3" fillId="3" borderId="28" xfId="0" applyFont="1" applyFill="1" applyBorder="1"/>
    <xf numFmtId="0" fontId="3" fillId="3" borderId="4" xfId="0" applyFont="1" applyFill="1" applyBorder="1" applyAlignment="1">
      <alignment horizontal="center" vertical="center"/>
    </xf>
    <xf numFmtId="167" fontId="5" fillId="11" borderId="18" xfId="0" applyNumberFormat="1" applyFont="1" applyFill="1" applyBorder="1" applyAlignment="1">
      <alignment vertical="center"/>
    </xf>
    <xf numFmtId="0" fontId="5" fillId="2" borderId="28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6" fillId="3" borderId="28" xfId="0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4" fillId="10" borderId="17" xfId="0" applyFont="1" applyFill="1" applyBorder="1" applyAlignment="1">
      <alignment horizontal="center" vertical="center" textRotation="255"/>
    </xf>
    <xf numFmtId="0" fontId="2" fillId="0" borderId="19" xfId="0" applyFont="1" applyBorder="1"/>
    <xf numFmtId="0" fontId="2" fillId="0" borderId="20" xfId="0" applyFont="1" applyBorder="1"/>
    <xf numFmtId="0" fontId="9" fillId="1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3" borderId="3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5" fillId="2" borderId="28" xfId="0" applyFont="1" applyFill="1" applyBorder="1" applyAlignment="1">
      <alignment vertical="center"/>
    </xf>
    <xf numFmtId="0" fontId="10" fillId="15" borderId="0" xfId="0" applyFont="1" applyFill="1"/>
    <xf numFmtId="0" fontId="10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21A35CC5-F90B-4BB2-9DDE-3A724C6F4AA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62</xdr:row>
      <xdr:rowOff>96320</xdr:rowOff>
    </xdr:from>
    <xdr:to>
      <xdr:col>7</xdr:col>
      <xdr:colOff>783914</xdr:colOff>
      <xdr:row>81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D688A0-8E0B-477A-903B-DD0B51104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731752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684944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7A2CB4-C697-4DA3-AF27-FE63603DA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60</xdr:row>
      <xdr:rowOff>96320</xdr:rowOff>
    </xdr:from>
    <xdr:to>
      <xdr:col>6</xdr:col>
      <xdr:colOff>976554</xdr:colOff>
      <xdr:row>79</xdr:row>
      <xdr:rowOff>160532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CEF7B-AB91-4F0E-B48F-D0DD28117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2221337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38</xdr:row>
      <xdr:rowOff>21404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1E808-F962-432A-AF10-90429936D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6685" y="2911011"/>
          <a:ext cx="4719691" cy="7705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7AAA6A2-4F7C-43DB-AF12-647DEA15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59</xdr:row>
      <xdr:rowOff>96320</xdr:rowOff>
    </xdr:from>
    <xdr:to>
      <xdr:col>6</xdr:col>
      <xdr:colOff>976554</xdr:colOff>
      <xdr:row>78</xdr:row>
      <xdr:rowOff>160532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530D89-A24A-45D0-9917-A74AFED85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16479320"/>
          <a:ext cx="9352237" cy="3864687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38</xdr:row>
      <xdr:rowOff>21404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7CC8C5-6ED4-496C-AB2C-DFBF427DCF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9789" y="2867025"/>
          <a:ext cx="4713804" cy="7650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F94-6333-4A6A-A021-9BD99CE1C937}">
  <dimension ref="A1:O1010"/>
  <sheetViews>
    <sheetView zoomScale="89" zoomScaleNormal="89" workbookViewId="0">
      <selection activeCell="G4" sqref="G4:I6"/>
    </sheetView>
  </sheetViews>
  <sheetFormatPr baseColWidth="10" defaultColWidth="11.21875" defaultRowHeight="15" customHeight="1" x14ac:dyDescent="0.2"/>
  <cols>
    <col min="1" max="1" width="44.21875" style="65" customWidth="1"/>
    <col min="2" max="2" width="29.33203125" style="65" customWidth="1"/>
    <col min="3" max="4" width="10" style="65"/>
    <col min="5" max="6" width="11.21875" style="65" customWidth="1"/>
    <col min="7" max="7" width="14" style="65" customWidth="1"/>
    <col min="8" max="8" width="15.109375" style="65" customWidth="1"/>
    <col min="9" max="9" width="17.77734375" style="65" customWidth="1"/>
    <col min="10" max="10" width="21.44140625" style="65" customWidth="1"/>
    <col min="11" max="11" width="21.88671875" style="65" customWidth="1"/>
    <col min="12" max="16384" width="11.21875" style="65"/>
  </cols>
  <sheetData>
    <row r="1" spans="1:15" ht="36.75" customHeight="1" x14ac:dyDescent="0.25">
      <c r="A1" s="79" t="s">
        <v>53</v>
      </c>
      <c r="B1" s="80"/>
      <c r="C1" s="80"/>
      <c r="D1" s="80"/>
      <c r="E1" s="80"/>
      <c r="F1" s="80"/>
      <c r="G1" s="80"/>
      <c r="H1" s="80"/>
      <c r="I1" s="80"/>
      <c r="J1" s="81"/>
      <c r="K1" s="1"/>
      <c r="L1" s="2"/>
    </row>
    <row r="2" spans="1:15" ht="15.75" customHeight="1" x14ac:dyDescent="0.25">
      <c r="A2" s="2"/>
      <c r="B2" s="78"/>
      <c r="C2" s="78"/>
      <c r="D2" s="78"/>
      <c r="E2" s="78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/>
      <c r="C3" s="57"/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231.5196</v>
      </c>
      <c r="B4" s="59"/>
      <c r="C4" s="60"/>
      <c r="D4" s="58"/>
      <c r="E4" s="58"/>
      <c r="F4" s="58"/>
      <c r="G4" s="82" t="s">
        <v>1</v>
      </c>
      <c r="H4" s="83"/>
      <c r="I4" s="84"/>
      <c r="J4" s="82" t="s">
        <v>2</v>
      </c>
      <c r="K4" s="84"/>
      <c r="L4" s="2"/>
      <c r="M4" s="2"/>
      <c r="N4" s="2"/>
      <c r="O4" s="2"/>
    </row>
    <row r="5" spans="1:15" ht="15.75" customHeight="1" x14ac:dyDescent="0.25">
      <c r="A5" s="5" t="s">
        <v>54</v>
      </c>
      <c r="B5" s="59"/>
      <c r="C5" s="58"/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61"/>
      <c r="C6" s="61"/>
      <c r="D6" s="61"/>
      <c r="E6" s="58"/>
      <c r="F6" s="58"/>
      <c r="G6" s="12">
        <f>H57</f>
        <v>171.49599999999998</v>
      </c>
      <c r="H6" s="13">
        <f>G6*1.35</f>
        <v>231.5196</v>
      </c>
      <c r="I6" s="14">
        <f>H6-G6</f>
        <v>60.023600000000016</v>
      </c>
      <c r="J6" s="12">
        <f>ABS(I57)</f>
        <v>0</v>
      </c>
      <c r="K6" s="14">
        <f>H6-ABS(J6)</f>
        <v>231.5196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/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5" t="s">
        <v>8</v>
      </c>
      <c r="D14" s="86"/>
      <c r="E14" s="86"/>
      <c r="F14" s="86"/>
      <c r="G14" s="87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66"/>
      <c r="L16" s="2"/>
      <c r="M16" s="2"/>
      <c r="N16" s="2"/>
      <c r="O16" s="2"/>
    </row>
    <row r="17" spans="1:15" ht="15.75" customHeight="1" x14ac:dyDescent="0.25">
      <c r="A17" s="1" t="s">
        <v>46</v>
      </c>
      <c r="B17" s="1"/>
      <c r="C17" s="23"/>
      <c r="D17" s="24">
        <v>18.329999999999998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66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66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/>
      <c r="D19" s="24">
        <v>13</v>
      </c>
      <c r="E19" s="25"/>
      <c r="F19" s="25"/>
      <c r="G19" s="24"/>
      <c r="H19" s="26">
        <f t="shared" si="0"/>
        <v>0</v>
      </c>
      <c r="I19" s="26"/>
      <c r="J19" s="27">
        <f>I19-H19</f>
        <v>0</v>
      </c>
      <c r="K19" s="66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66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66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66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5</v>
      </c>
      <c r="E23" s="25"/>
      <c r="F23" s="25"/>
      <c r="G23" s="24"/>
      <c r="H23" s="26">
        <f t="shared" ref="H23:H29" si="3">C23*D23*E23</f>
        <v>0</v>
      </c>
      <c r="I23" s="26"/>
      <c r="J23" s="27"/>
      <c r="K23" s="66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66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66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66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66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66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66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45</v>
      </c>
      <c r="I30" s="30">
        <f t="shared" si="5"/>
        <v>0</v>
      </c>
      <c r="J30" s="27"/>
      <c r="K30" s="66"/>
      <c r="L30" s="2"/>
      <c r="M30" s="2"/>
      <c r="N30" s="2"/>
      <c r="O30" s="2"/>
    </row>
    <row r="31" spans="1:15" ht="15.75" customHeight="1" x14ac:dyDescent="0.25">
      <c r="A31" s="89" t="s">
        <v>23</v>
      </c>
      <c r="B31" s="89"/>
      <c r="C31" s="90" t="s">
        <v>24</v>
      </c>
      <c r="D31" s="91" t="s">
        <v>25</v>
      </c>
      <c r="E31" s="32"/>
      <c r="F31" s="22"/>
      <c r="G31" s="22"/>
      <c r="H31" s="27"/>
      <c r="I31" s="27"/>
      <c r="J31" s="27"/>
      <c r="K31" s="66"/>
      <c r="L31" s="2"/>
      <c r="M31" s="2"/>
      <c r="N31" s="2"/>
      <c r="O31" s="2"/>
    </row>
    <row r="32" spans="1:15" ht="39.950000000000003" customHeight="1" x14ac:dyDescent="0.25">
      <c r="A32" s="49" t="s">
        <v>52</v>
      </c>
      <c r="B32" s="50"/>
      <c r="C32" s="35">
        <v>1</v>
      </c>
      <c r="D32" s="48">
        <v>15</v>
      </c>
      <c r="E32" s="24"/>
      <c r="F32" s="24"/>
      <c r="G32" s="24"/>
      <c r="H32" s="26">
        <f>C32*D32</f>
        <v>15</v>
      </c>
      <c r="I32" s="26"/>
      <c r="J32" s="27">
        <f>I32-H32</f>
        <v>-15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50</v>
      </c>
      <c r="B33" s="50"/>
      <c r="C33" s="35">
        <v>1</v>
      </c>
      <c r="D33" s="48">
        <v>68</v>
      </c>
      <c r="E33" s="24"/>
      <c r="F33" s="24"/>
      <c r="G33" s="24"/>
      <c r="H33" s="26">
        <f t="shared" ref="H33:H48" si="6">C33*D33</f>
        <v>68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51</v>
      </c>
      <c r="B34" s="50"/>
      <c r="C34" s="35">
        <v>1</v>
      </c>
      <c r="D34" s="48">
        <v>2</v>
      </c>
      <c r="E34" s="24"/>
      <c r="F34" s="24"/>
      <c r="G34" s="24"/>
      <c r="H34" s="26">
        <f t="shared" si="6"/>
        <v>2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/>
      <c r="B35" s="50"/>
      <c r="C35" s="35"/>
      <c r="D35" s="48"/>
      <c r="E35" s="24"/>
      <c r="F35" s="24"/>
      <c r="G35" s="24"/>
      <c r="H35" s="26">
        <f t="shared" si="6"/>
        <v>0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/>
      <c r="B36" s="50"/>
      <c r="C36" s="35"/>
      <c r="D36" s="48"/>
      <c r="E36" s="24"/>
      <c r="F36" s="24"/>
      <c r="G36" s="24"/>
      <c r="H36" s="26">
        <f t="shared" si="6"/>
        <v>0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88"/>
      <c r="B37" s="50"/>
      <c r="C37" s="35"/>
      <c r="D37" s="48"/>
      <c r="E37" s="24"/>
      <c r="F37" s="24"/>
      <c r="G37" s="24"/>
      <c r="H37" s="26">
        <f t="shared" si="6"/>
        <v>0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88"/>
      <c r="B38" s="50"/>
      <c r="C38" s="35"/>
      <c r="D38" s="48"/>
      <c r="E38" s="24"/>
      <c r="F38" s="24"/>
      <c r="G38" s="24"/>
      <c r="H38" s="26">
        <f t="shared" si="6"/>
        <v>0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/>
      <c r="B39" s="50"/>
      <c r="C39" s="35"/>
      <c r="D39" s="48"/>
      <c r="E39" s="24"/>
      <c r="F39" s="24"/>
      <c r="G39" s="24"/>
      <c r="H39" s="26">
        <f t="shared" si="6"/>
        <v>0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/>
      <c r="B40" s="52"/>
      <c r="C40" s="35"/>
      <c r="D40" s="36"/>
      <c r="E40" s="24"/>
      <c r="F40" s="24"/>
      <c r="G40" s="24"/>
      <c r="H40" s="26">
        <f t="shared" si="6"/>
        <v>0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/>
      <c r="B41" s="52"/>
      <c r="C41" s="35"/>
      <c r="D41" s="36"/>
      <c r="E41" s="24"/>
      <c r="F41" s="24"/>
      <c r="G41" s="24"/>
      <c r="H41" s="26">
        <f t="shared" si="6"/>
        <v>0</v>
      </c>
      <c r="I41" s="26"/>
      <c r="J41" s="27"/>
      <c r="K41" s="33"/>
      <c r="L41" s="2"/>
      <c r="M41" s="2"/>
      <c r="N41" s="2"/>
      <c r="O41" s="2"/>
    </row>
    <row r="42" spans="1:15" ht="43.5" customHeight="1" x14ac:dyDescent="0.25">
      <c r="A42" s="34"/>
      <c r="B42" s="52"/>
      <c r="C42" s="35"/>
      <c r="D42" s="36"/>
      <c r="E42" s="24"/>
      <c r="F42" s="24"/>
      <c r="G42" s="24"/>
      <c r="H42" s="26">
        <f t="shared" si="6"/>
        <v>0</v>
      </c>
      <c r="I42" s="26"/>
      <c r="J42" s="27">
        <f t="shared" ref="J42:J48" si="7">I42-H42</f>
        <v>0</v>
      </c>
      <c r="K42" s="33"/>
      <c r="L42" s="2"/>
      <c r="M42" s="2"/>
      <c r="N42" s="2"/>
      <c r="O42" s="2"/>
    </row>
    <row r="43" spans="1:15" ht="43.5" customHeight="1" x14ac:dyDescent="0.25">
      <c r="A43" s="34"/>
      <c r="B43" s="51"/>
      <c r="C43" s="35"/>
      <c r="D43" s="36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34"/>
      <c r="B44" s="51"/>
      <c r="C44" s="35"/>
      <c r="D44" s="36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9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29"/>
      <c r="B47" s="51"/>
      <c r="C47" s="37"/>
      <c r="D47" s="38"/>
      <c r="E47" s="24"/>
      <c r="F47" s="24"/>
      <c r="G47" s="24"/>
      <c r="H47" s="26">
        <f t="shared" si="6"/>
        <v>0</v>
      </c>
      <c r="I47" s="26"/>
      <c r="J47" s="27">
        <f t="shared" si="7"/>
        <v>0</v>
      </c>
      <c r="K47" s="33"/>
      <c r="L47" s="2"/>
      <c r="M47" s="2"/>
      <c r="N47" s="2"/>
      <c r="O47" s="2"/>
    </row>
    <row r="48" spans="1:15" ht="15.75" customHeight="1" x14ac:dyDescent="0.25">
      <c r="A48" s="22"/>
      <c r="B48" s="51"/>
      <c r="C48" s="37"/>
      <c r="D48" s="38"/>
      <c r="E48" s="24"/>
      <c r="F48" s="24"/>
      <c r="G48" s="24"/>
      <c r="H48" s="26">
        <f t="shared" si="6"/>
        <v>0</v>
      </c>
      <c r="I48" s="26"/>
      <c r="J48" s="27">
        <f t="shared" si="7"/>
        <v>0</v>
      </c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39">
        <f>SUM(H32:H48)</f>
        <v>85</v>
      </c>
      <c r="I49" s="39">
        <f>SUM(I32:I48)</f>
        <v>0</v>
      </c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1"/>
      <c r="D50" s="1"/>
      <c r="E50" s="1"/>
      <c r="F50" s="1"/>
      <c r="G50" s="1"/>
      <c r="H50" s="27"/>
      <c r="I50" s="27"/>
      <c r="J50" s="1"/>
      <c r="K50" s="33"/>
      <c r="L50" s="2"/>
      <c r="M50" s="2"/>
      <c r="N50" s="2"/>
      <c r="O50" s="2"/>
    </row>
    <row r="51" spans="1:15" ht="15.75" customHeight="1" x14ac:dyDescent="0.25">
      <c r="A51" s="22" t="s">
        <v>26</v>
      </c>
      <c r="B51" s="22"/>
      <c r="C51" s="31" t="s">
        <v>27</v>
      </c>
      <c r="D51" s="32" t="s">
        <v>14</v>
      </c>
      <c r="E51" s="32" t="s">
        <v>28</v>
      </c>
      <c r="F51" s="32" t="s">
        <v>15</v>
      </c>
      <c r="G51" s="1"/>
      <c r="H51" s="27"/>
      <c r="I51" s="27"/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35">
        <v>266</v>
      </c>
      <c r="D52" s="24">
        <v>3.9</v>
      </c>
      <c r="E52" s="24">
        <v>0.04</v>
      </c>
      <c r="F52" s="35">
        <v>1</v>
      </c>
      <c r="G52" s="24"/>
      <c r="H52" s="26">
        <f t="shared" ref="H52:H53" si="8">C52*D52*E52*F52</f>
        <v>41.495999999999995</v>
      </c>
      <c r="I52" s="26"/>
      <c r="J52" s="27">
        <f t="shared" ref="J52:J53" si="9">I52-H52</f>
        <v>-41.495999999999995</v>
      </c>
      <c r="K52" s="33"/>
      <c r="L52" s="2"/>
      <c r="M52" s="2"/>
      <c r="N52" s="2"/>
      <c r="O52" s="2"/>
    </row>
    <row r="53" spans="1:15" ht="15.75" customHeight="1" x14ac:dyDescent="0.25">
      <c r="A53" s="1" t="s">
        <v>29</v>
      </c>
      <c r="B53" s="1"/>
      <c r="C53" s="35"/>
      <c r="D53" s="40"/>
      <c r="E53" s="40"/>
      <c r="F53" s="35"/>
      <c r="G53" s="24"/>
      <c r="H53" s="26">
        <f t="shared" si="8"/>
        <v>0</v>
      </c>
      <c r="I53" s="26"/>
      <c r="J53" s="27">
        <f t="shared" si="9"/>
        <v>0</v>
      </c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39">
        <f t="shared" ref="H54:I54" si="10">SUM(H52:H53)</f>
        <v>41.495999999999995</v>
      </c>
      <c r="I54" s="39">
        <f t="shared" si="10"/>
        <v>0</v>
      </c>
      <c r="J54" s="1"/>
      <c r="K54" s="33"/>
      <c r="L54" s="2"/>
      <c r="M54" s="2"/>
      <c r="N54" s="2"/>
      <c r="O54" s="2"/>
    </row>
    <row r="55" spans="1:15" ht="15.75" customHeight="1" x14ac:dyDescent="0.25">
      <c r="A55" s="1"/>
      <c r="B55" s="1"/>
      <c r="C55" s="1"/>
      <c r="D55" s="1"/>
      <c r="E55" s="1"/>
      <c r="F55" s="1"/>
      <c r="G55" s="1"/>
      <c r="H55" s="27"/>
      <c r="I55" s="27"/>
      <c r="J55" s="1"/>
      <c r="K55" s="33"/>
      <c r="L55" s="2"/>
      <c r="M55" s="2"/>
      <c r="N55" s="2"/>
      <c r="O55" s="2"/>
    </row>
    <row r="56" spans="1:15" ht="15.75" customHeight="1" x14ac:dyDescent="0.25">
      <c r="A56" s="1"/>
      <c r="B56" s="1"/>
      <c r="C56" s="1"/>
      <c r="D56" s="1"/>
      <c r="E56" s="1"/>
      <c r="F56" s="1"/>
      <c r="G56" s="1"/>
      <c r="H56" s="27"/>
      <c r="I56" s="27"/>
      <c r="J56" s="1"/>
      <c r="K56" s="33"/>
      <c r="L56" s="2"/>
      <c r="M56" s="2"/>
      <c r="N56" s="2"/>
      <c r="O56" s="2"/>
    </row>
    <row r="57" spans="1:15" ht="15.75" customHeight="1" x14ac:dyDescent="0.3">
      <c r="A57" s="41" t="s">
        <v>30</v>
      </c>
      <c r="B57" s="41"/>
      <c r="C57" s="41"/>
      <c r="D57" s="41"/>
      <c r="E57" s="41"/>
      <c r="F57" s="41"/>
      <c r="G57" s="41"/>
      <c r="H57" s="42">
        <f>SUM(H54,H49,H30)</f>
        <v>171.49599999999998</v>
      </c>
      <c r="I57" s="42">
        <f>SUM(I54,I49,I30)</f>
        <v>0</v>
      </c>
      <c r="J57" s="41"/>
      <c r="K57" s="2"/>
      <c r="L57" s="2"/>
      <c r="M57" s="2"/>
      <c r="N57" s="2"/>
    </row>
    <row r="58" spans="1:15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2"/>
      <c r="M58" s="2"/>
      <c r="N58" s="2"/>
    </row>
    <row r="59" spans="1:15" ht="22.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2"/>
      <c r="M59" s="2"/>
      <c r="N59" s="2"/>
    </row>
    <row r="60" spans="1:15" ht="22.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2"/>
      <c r="M60" s="2"/>
      <c r="N60" s="2"/>
    </row>
    <row r="61" spans="1:15" ht="22.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2"/>
      <c r="M61" s="2"/>
      <c r="N61" s="2"/>
    </row>
    <row r="62" spans="1:15" ht="15.75" customHeight="1" x14ac:dyDescent="0.2"/>
    <row r="63" spans="1:15" ht="15.75" customHeight="1" x14ac:dyDescent="0.2">
      <c r="B63" s="43"/>
    </row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</sheetData>
  <mergeCells count="7">
    <mergeCell ref="A58:K61"/>
    <mergeCell ref="A1:J1"/>
    <mergeCell ref="B2:E2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08"/>
  <sheetViews>
    <sheetView tabSelected="1" zoomScale="89" zoomScaleNormal="89" workbookViewId="0">
      <selection activeCell="B17" sqref="B17"/>
    </sheetView>
  </sheetViews>
  <sheetFormatPr baseColWidth="10" defaultColWidth="11.21875" defaultRowHeight="15" customHeight="1" x14ac:dyDescent="0.2"/>
  <cols>
    <col min="1" max="1" width="49.77734375" style="53" customWidth="1"/>
    <col min="2" max="2" width="33" style="53" customWidth="1"/>
    <col min="3" max="6" width="11.21875" style="53" customWidth="1"/>
    <col min="7" max="7" width="14" style="53" customWidth="1"/>
    <col min="8" max="8" width="15.109375" style="53" customWidth="1"/>
    <col min="9" max="9" width="17.77734375" style="53" customWidth="1"/>
    <col min="10" max="10" width="21.44140625" style="53" customWidth="1"/>
    <col min="11" max="11" width="21.88671875" style="53" customWidth="1"/>
    <col min="12" max="16384" width="11.21875" style="53"/>
  </cols>
  <sheetData>
    <row r="1" spans="1:15" ht="36.75" customHeight="1" x14ac:dyDescent="0.25">
      <c r="A1" s="79" t="s">
        <v>38</v>
      </c>
      <c r="B1" s="80"/>
      <c r="C1" s="80"/>
      <c r="D1" s="80"/>
      <c r="E1" s="80"/>
      <c r="F1" s="80"/>
      <c r="G1" s="80"/>
      <c r="H1" s="80"/>
      <c r="I1" s="80"/>
      <c r="J1" s="81"/>
      <c r="K1" s="1"/>
      <c r="L1" s="2"/>
    </row>
    <row r="2" spans="1:15" ht="15.75" customHeight="1" x14ac:dyDescent="0.25">
      <c r="A2" s="2"/>
      <c r="B2" s="78" t="s">
        <v>36</v>
      </c>
      <c r="C2" s="78"/>
      <c r="D2" s="78"/>
      <c r="E2" s="78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56" t="s">
        <v>37</v>
      </c>
      <c r="C3" s="57" t="s">
        <v>39</v>
      </c>
      <c r="D3" s="57"/>
      <c r="E3" s="58"/>
      <c r="F3" s="58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6.9011854974704887</v>
      </c>
      <c r="B4" s="59" t="s">
        <v>56</v>
      </c>
      <c r="C4" s="60">
        <v>368</v>
      </c>
      <c r="D4" s="58"/>
      <c r="E4" s="58"/>
      <c r="F4" s="58"/>
      <c r="G4" s="82" t="s">
        <v>1</v>
      </c>
      <c r="H4" s="83"/>
      <c r="I4" s="84"/>
      <c r="J4" s="82" t="s">
        <v>2</v>
      </c>
      <c r="K4" s="84"/>
      <c r="L4" s="2"/>
      <c r="M4" s="2"/>
      <c r="N4" s="2"/>
      <c r="O4" s="2"/>
    </row>
    <row r="5" spans="1:15" ht="15.75" customHeight="1" x14ac:dyDescent="0.25">
      <c r="A5" s="5" t="s">
        <v>31</v>
      </c>
      <c r="B5" s="59" t="s">
        <v>55</v>
      </c>
      <c r="C5" s="58">
        <v>225</v>
      </c>
      <c r="D5" s="58"/>
      <c r="E5" s="58"/>
      <c r="F5" s="58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593</v>
      </c>
      <c r="B6" s="61"/>
      <c r="C6" s="61"/>
      <c r="D6" s="61"/>
      <c r="E6" s="58"/>
      <c r="F6" s="58"/>
      <c r="G6" s="12">
        <f>H55</f>
        <v>2640.2599999999998</v>
      </c>
      <c r="H6" s="13">
        <f>G6*1.55</f>
        <v>4092.4029999999998</v>
      </c>
      <c r="I6" s="14">
        <f>H6-G6</f>
        <v>1452.143</v>
      </c>
      <c r="J6" s="12">
        <f>ABS(I55)</f>
        <v>0</v>
      </c>
      <c r="K6" s="14">
        <f>H6-ABS(J6)</f>
        <v>4092.4029999999998</v>
      </c>
      <c r="L6" s="2"/>
      <c r="M6" s="2"/>
      <c r="N6" s="2"/>
      <c r="O6" s="2"/>
    </row>
    <row r="7" spans="1:15" ht="15.75" customHeight="1" x14ac:dyDescent="0.25">
      <c r="A7" s="54"/>
      <c r="B7" s="59"/>
      <c r="C7" s="58"/>
      <c r="D7" s="62"/>
      <c r="E7" s="62"/>
      <c r="F7" s="62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59"/>
      <c r="C8" s="58"/>
      <c r="D8" s="58"/>
      <c r="E8" s="58"/>
      <c r="F8" s="58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59"/>
      <c r="C9" s="58"/>
      <c r="D9" s="58"/>
      <c r="E9" s="58"/>
      <c r="F9" s="58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59"/>
      <c r="C10" s="58"/>
      <c r="D10" s="58"/>
      <c r="E10" s="58"/>
      <c r="F10" s="58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59"/>
      <c r="C11" s="58">
        <f>SUM(C4:C5)</f>
        <v>593</v>
      </c>
      <c r="D11" s="58"/>
      <c r="E11" s="58"/>
      <c r="F11" s="58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5" t="s">
        <v>8</v>
      </c>
      <c r="D14" s="86"/>
      <c r="E14" s="86"/>
      <c r="F14" s="86"/>
      <c r="G14" s="87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66"/>
      <c r="L16" s="2"/>
      <c r="M16" s="2"/>
      <c r="N16" s="2"/>
      <c r="O16" s="2"/>
    </row>
    <row r="17" spans="1:15" ht="15.75" customHeight="1" x14ac:dyDescent="0.25">
      <c r="A17" s="1" t="s">
        <v>46</v>
      </c>
      <c r="B17" s="1"/>
      <c r="C17" s="23">
        <v>1</v>
      </c>
      <c r="D17" s="24">
        <v>30</v>
      </c>
      <c r="E17" s="25">
        <v>1</v>
      </c>
      <c r="F17" s="25"/>
      <c r="G17" s="24"/>
      <c r="H17" s="26">
        <f t="shared" ref="H17:H19" si="0">C17*D17*E17</f>
        <v>30</v>
      </c>
      <c r="I17" s="26"/>
      <c r="J17" s="27">
        <f>I17-H17</f>
        <v>-30</v>
      </c>
      <c r="K17" s="67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9</v>
      </c>
      <c r="F18" s="25"/>
      <c r="G18" s="24"/>
      <c r="H18" s="26">
        <f t="shared" si="0"/>
        <v>270</v>
      </c>
      <c r="I18" s="26"/>
      <c r="J18" s="27"/>
      <c r="K18" s="67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9</v>
      </c>
      <c r="F19" s="25"/>
      <c r="G19" s="24"/>
      <c r="H19" s="26">
        <f t="shared" si="0"/>
        <v>234</v>
      </c>
      <c r="I19" s="26"/>
      <c r="J19" s="27">
        <f>I19-H19</f>
        <v>-234</v>
      </c>
      <c r="K19" s="67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67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9</v>
      </c>
      <c r="F21" s="28">
        <v>4</v>
      </c>
      <c r="G21" s="24"/>
      <c r="H21" s="26">
        <f t="shared" si="1"/>
        <v>135.35999999999999</v>
      </c>
      <c r="I21" s="26"/>
      <c r="J21" s="27">
        <f t="shared" ref="J21:J22" si="2">I21-H21</f>
        <v>-135.35999999999999</v>
      </c>
      <c r="K21" s="67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9</v>
      </c>
      <c r="F22" s="28">
        <v>3</v>
      </c>
      <c r="G22" s="24"/>
      <c r="H22" s="26">
        <f t="shared" si="1"/>
        <v>88.019999999999982</v>
      </c>
      <c r="I22" s="26"/>
      <c r="J22" s="27">
        <f t="shared" si="2"/>
        <v>-88.019999999999982</v>
      </c>
      <c r="K22" s="67"/>
      <c r="L22" s="2"/>
      <c r="M22" s="2"/>
      <c r="N22" s="2"/>
      <c r="O22" s="2"/>
    </row>
    <row r="23" spans="1:15" ht="15.75" customHeight="1" x14ac:dyDescent="0.25">
      <c r="A23" s="29"/>
      <c r="B23" s="1"/>
      <c r="C23" s="28">
        <v>4</v>
      </c>
      <c r="D23" s="24">
        <v>5</v>
      </c>
      <c r="E23" s="25">
        <v>9</v>
      </c>
      <c r="F23" s="25"/>
      <c r="G23" s="24"/>
      <c r="H23" s="26">
        <f t="shared" ref="H23:H29" si="3">C23*D23*E23</f>
        <v>180</v>
      </c>
      <c r="I23" s="26"/>
      <c r="J23" s="27"/>
      <c r="K23" s="67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67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67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67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67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67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67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937.38</v>
      </c>
      <c r="I30" s="30">
        <f t="shared" si="5"/>
        <v>0</v>
      </c>
      <c r="J30" s="27"/>
      <c r="K30" s="67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68"/>
      <c r="L31" s="2"/>
      <c r="M31" s="2"/>
      <c r="N31" s="2"/>
      <c r="O31" s="2"/>
    </row>
    <row r="32" spans="1:15" ht="39.950000000000003" customHeight="1" x14ac:dyDescent="0.25">
      <c r="A32" s="63" t="s">
        <v>57</v>
      </c>
      <c r="B32" s="51" t="s">
        <v>34</v>
      </c>
      <c r="C32" s="35">
        <v>17</v>
      </c>
      <c r="D32" s="48">
        <v>44.9</v>
      </c>
      <c r="E32" s="24"/>
      <c r="F32" s="24"/>
      <c r="G32" s="24"/>
      <c r="H32" s="26">
        <f>C32*D32</f>
        <v>763.3</v>
      </c>
      <c r="I32" s="26"/>
      <c r="J32" s="27">
        <f>I32-H32</f>
        <v>-763.3</v>
      </c>
      <c r="K32" s="33"/>
      <c r="L32" s="2"/>
      <c r="M32" s="2"/>
      <c r="N32" s="2"/>
      <c r="O32" s="2"/>
    </row>
    <row r="33" spans="1:15" s="64" customFormat="1" ht="39.950000000000003" customHeight="1" x14ac:dyDescent="0.25">
      <c r="A33" s="49" t="s">
        <v>58</v>
      </c>
      <c r="B33" s="50" t="s">
        <v>44</v>
      </c>
      <c r="C33" s="35">
        <v>11</v>
      </c>
      <c r="D33" s="48">
        <v>44.9</v>
      </c>
      <c r="E33" s="24"/>
      <c r="F33" s="24"/>
      <c r="G33" s="24"/>
      <c r="H33" s="26">
        <f t="shared" ref="H33:H46" si="6">C33*D33</f>
        <v>493.9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47</v>
      </c>
      <c r="B34" s="50" t="s">
        <v>34</v>
      </c>
      <c r="C34" s="35">
        <v>4</v>
      </c>
      <c r="D34" s="48">
        <v>1.5</v>
      </c>
      <c r="E34" s="24"/>
      <c r="F34" s="24"/>
      <c r="G34" s="24"/>
      <c r="H34" s="26">
        <f t="shared" si="6"/>
        <v>6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 t="s">
        <v>40</v>
      </c>
      <c r="B35" s="50"/>
      <c r="C35" s="35">
        <v>4</v>
      </c>
      <c r="D35" s="48">
        <v>1.5</v>
      </c>
      <c r="E35" s="24"/>
      <c r="F35" s="24"/>
      <c r="G35" s="24"/>
      <c r="H35" s="26">
        <f t="shared" si="6"/>
        <v>6</v>
      </c>
      <c r="I35" s="26"/>
      <c r="J35" s="44"/>
      <c r="K35" s="45"/>
      <c r="L35" s="46"/>
      <c r="M35" s="46"/>
      <c r="N35" s="46"/>
      <c r="O35" s="46"/>
    </row>
    <row r="36" spans="1:15" s="65" customFormat="1" ht="50.1" customHeight="1" x14ac:dyDescent="0.25">
      <c r="A36" s="49" t="s">
        <v>48</v>
      </c>
      <c r="B36" s="50"/>
      <c r="C36" s="35">
        <v>4</v>
      </c>
      <c r="D36" s="48">
        <v>1.2</v>
      </c>
      <c r="E36" s="24"/>
      <c r="F36" s="24"/>
      <c r="G36" s="24"/>
      <c r="H36" s="26">
        <f t="shared" si="6"/>
        <v>4.8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88" t="s">
        <v>41</v>
      </c>
      <c r="B37" s="50" t="s">
        <v>35</v>
      </c>
      <c r="C37" s="35">
        <v>5</v>
      </c>
      <c r="D37" s="48">
        <v>1.2</v>
      </c>
      <c r="E37" s="24"/>
      <c r="F37" s="24"/>
      <c r="G37" s="24"/>
      <c r="H37" s="26">
        <f t="shared" si="6"/>
        <v>6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88" t="s">
        <v>32</v>
      </c>
      <c r="B38" s="50" t="s">
        <v>35</v>
      </c>
      <c r="C38" s="35">
        <v>6</v>
      </c>
      <c r="D38" s="48">
        <v>0.65</v>
      </c>
      <c r="E38" s="24"/>
      <c r="F38" s="24"/>
      <c r="G38" s="24"/>
      <c r="H38" s="26">
        <f t="shared" si="6"/>
        <v>3.9000000000000004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 t="s">
        <v>33</v>
      </c>
      <c r="B39" s="50" t="s">
        <v>34</v>
      </c>
      <c r="C39" s="35">
        <v>3</v>
      </c>
      <c r="D39" s="48">
        <v>2</v>
      </c>
      <c r="E39" s="24"/>
      <c r="F39" s="24"/>
      <c r="G39" s="24"/>
      <c r="H39" s="26">
        <f t="shared" si="6"/>
        <v>6</v>
      </c>
      <c r="I39" s="26"/>
      <c r="J39" s="44"/>
      <c r="K39" s="45"/>
      <c r="L39" s="46"/>
      <c r="M39" s="46"/>
      <c r="N39" s="46"/>
      <c r="O39" s="46"/>
    </row>
    <row r="40" spans="1:15" ht="44.25" customHeight="1" x14ac:dyDescent="0.25">
      <c r="A40" s="34" t="s">
        <v>42</v>
      </c>
      <c r="B40" s="52"/>
      <c r="C40" s="35">
        <v>2</v>
      </c>
      <c r="D40" s="36">
        <v>1.95</v>
      </c>
      <c r="E40" s="24"/>
      <c r="F40" s="24"/>
      <c r="G40" s="24"/>
      <c r="H40" s="26">
        <f t="shared" si="6"/>
        <v>3.9</v>
      </c>
      <c r="I40" s="26"/>
      <c r="J40" s="27"/>
      <c r="K40" s="33"/>
      <c r="L40" s="2"/>
      <c r="M40" s="2"/>
      <c r="N40" s="2"/>
      <c r="O40" s="2"/>
    </row>
    <row r="41" spans="1:15" ht="29.25" customHeight="1" x14ac:dyDescent="0.25">
      <c r="A41" s="34" t="s">
        <v>43</v>
      </c>
      <c r="B41" s="52"/>
      <c r="C41" s="35">
        <v>2</v>
      </c>
      <c r="D41" s="36">
        <v>5</v>
      </c>
      <c r="E41" s="24"/>
      <c r="F41" s="24"/>
      <c r="G41" s="24"/>
      <c r="H41" s="26">
        <f t="shared" si="6"/>
        <v>10</v>
      </c>
      <c r="I41" s="26"/>
      <c r="J41" s="27"/>
      <c r="K41" s="33"/>
      <c r="L41" s="2"/>
      <c r="M41" s="2"/>
      <c r="N41" s="2"/>
      <c r="O41" s="2"/>
    </row>
    <row r="42" spans="1:15" ht="15.75" customHeight="1" x14ac:dyDescent="0.25">
      <c r="A42" s="34" t="s">
        <v>49</v>
      </c>
      <c r="B42" s="51"/>
      <c r="C42" s="35">
        <v>12</v>
      </c>
      <c r="D42" s="36">
        <v>1.25</v>
      </c>
      <c r="E42" s="24"/>
      <c r="F42" s="24"/>
      <c r="G42" s="24"/>
      <c r="H42" s="26">
        <f t="shared" si="6"/>
        <v>15</v>
      </c>
      <c r="I42" s="26"/>
      <c r="J42" s="27">
        <f t="shared" ref="J42:J46" si="7">I42-H42</f>
        <v>-15</v>
      </c>
      <c r="K42" s="33"/>
      <c r="L42" s="2"/>
      <c r="M42" s="2"/>
      <c r="N42" s="2"/>
      <c r="O42" s="2"/>
    </row>
    <row r="43" spans="1:15" ht="36.75" customHeight="1" x14ac:dyDescent="0.25">
      <c r="A43" s="29"/>
      <c r="B43" s="51"/>
      <c r="C43" s="37"/>
      <c r="D43" s="38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29"/>
      <c r="B44" s="51"/>
      <c r="C44" s="37"/>
      <c r="D44" s="38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9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22"/>
      <c r="B46" s="51"/>
      <c r="C46" s="37"/>
      <c r="D46" s="38"/>
      <c r="E46" s="24"/>
      <c r="F46" s="24"/>
      <c r="G46" s="24"/>
      <c r="H46" s="26">
        <f t="shared" si="6"/>
        <v>0</v>
      </c>
      <c r="I46" s="26"/>
      <c r="J46" s="27">
        <f t="shared" si="7"/>
        <v>0</v>
      </c>
      <c r="K46" s="33"/>
      <c r="L46" s="2"/>
      <c r="M46" s="2"/>
      <c r="N46" s="2"/>
      <c r="O46" s="2"/>
    </row>
    <row r="47" spans="1:15" ht="15.75" customHeight="1" x14ac:dyDescent="0.25">
      <c r="A47" s="1"/>
      <c r="B47" s="1"/>
      <c r="C47" s="1"/>
      <c r="D47" s="1"/>
      <c r="E47" s="1"/>
      <c r="F47" s="1"/>
      <c r="G47" s="1"/>
      <c r="H47" s="39">
        <f>SUM(H32:H46)</f>
        <v>1318.8</v>
      </c>
      <c r="I47" s="39">
        <f>SUM(I32:I46)</f>
        <v>0</v>
      </c>
      <c r="J47" s="1"/>
      <c r="K47" s="33"/>
      <c r="L47" s="2"/>
      <c r="M47" s="2"/>
      <c r="N47" s="2"/>
      <c r="O47" s="2"/>
    </row>
    <row r="48" spans="1:15" ht="15.75" customHeight="1" x14ac:dyDescent="0.25">
      <c r="A48" s="1"/>
      <c r="B48" s="1"/>
      <c r="C48" s="1"/>
      <c r="D48" s="1"/>
      <c r="E48" s="1"/>
      <c r="F48" s="1"/>
      <c r="G48" s="1"/>
      <c r="H48" s="27"/>
      <c r="I48" s="27"/>
      <c r="J48" s="1"/>
      <c r="K48" s="33"/>
      <c r="L48" s="2"/>
      <c r="M48" s="2"/>
      <c r="N48" s="2"/>
      <c r="O48" s="2"/>
    </row>
    <row r="49" spans="1:15" ht="15.75" customHeight="1" x14ac:dyDescent="0.25">
      <c r="A49" s="22" t="s">
        <v>26</v>
      </c>
      <c r="B49" s="22"/>
      <c r="C49" s="31" t="s">
        <v>27</v>
      </c>
      <c r="D49" s="32" t="s">
        <v>14</v>
      </c>
      <c r="E49" s="32" t="s">
        <v>28</v>
      </c>
      <c r="F49" s="32" t="s">
        <v>15</v>
      </c>
      <c r="G49" s="1"/>
      <c r="H49" s="27"/>
      <c r="I49" s="27"/>
      <c r="J49" s="1"/>
      <c r="K49" s="33"/>
      <c r="L49" s="2"/>
      <c r="M49" s="2"/>
      <c r="N49" s="2"/>
      <c r="O49" s="2"/>
    </row>
    <row r="50" spans="1:15" ht="15.75" customHeight="1" x14ac:dyDescent="0.25">
      <c r="A50" s="1"/>
      <c r="B50" s="1"/>
      <c r="C50" s="35">
        <v>270</v>
      </c>
      <c r="D50" s="24">
        <v>3.9</v>
      </c>
      <c r="E50" s="24">
        <v>0.04</v>
      </c>
      <c r="F50" s="35">
        <v>9</v>
      </c>
      <c r="G50" s="24"/>
      <c r="H50" s="26">
        <f t="shared" ref="H50:H51" si="8">C50*D50*E50*F50</f>
        <v>379.08</v>
      </c>
      <c r="I50" s="26"/>
      <c r="J50" s="27">
        <f t="shared" ref="J50:J51" si="9">I50-H50</f>
        <v>-379.08</v>
      </c>
      <c r="K50" s="33"/>
      <c r="L50" s="2"/>
      <c r="M50" s="2"/>
      <c r="N50" s="2"/>
      <c r="O50" s="2"/>
    </row>
    <row r="51" spans="1:15" ht="15.75" customHeight="1" x14ac:dyDescent="0.25">
      <c r="A51" s="1" t="s">
        <v>29</v>
      </c>
      <c r="B51" s="1"/>
      <c r="C51" s="35">
        <v>1</v>
      </c>
      <c r="D51" s="40">
        <v>5</v>
      </c>
      <c r="E51" s="40">
        <v>1</v>
      </c>
      <c r="F51" s="35">
        <v>1</v>
      </c>
      <c r="G51" s="24"/>
      <c r="H51" s="26">
        <f t="shared" si="8"/>
        <v>5</v>
      </c>
      <c r="I51" s="26"/>
      <c r="J51" s="27">
        <f t="shared" si="9"/>
        <v>-5</v>
      </c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1"/>
      <c r="D52" s="1"/>
      <c r="E52" s="1"/>
      <c r="F52" s="1"/>
      <c r="G52" s="1"/>
      <c r="H52" s="39">
        <f t="shared" ref="H52:I52" si="10">SUM(H50:H51)</f>
        <v>384.08</v>
      </c>
      <c r="I52" s="39">
        <f t="shared" si="10"/>
        <v>0</v>
      </c>
      <c r="J52" s="1"/>
      <c r="K52" s="33"/>
      <c r="L52" s="2"/>
      <c r="M52" s="2"/>
      <c r="N52" s="2"/>
      <c r="O52" s="2"/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27"/>
      <c r="I53" s="27"/>
      <c r="J53" s="1"/>
      <c r="K53" s="33"/>
      <c r="L53" s="2"/>
      <c r="M53" s="2"/>
      <c r="N53" s="2"/>
      <c r="O53" s="2"/>
    </row>
    <row r="54" spans="1:15" ht="15.75" customHeight="1" x14ac:dyDescent="0.25">
      <c r="A54" s="1"/>
      <c r="B54" s="1"/>
      <c r="C54" s="1"/>
      <c r="D54" s="1"/>
      <c r="E54" s="1"/>
      <c r="F54" s="1"/>
      <c r="G54" s="1"/>
      <c r="H54" s="27"/>
      <c r="I54" s="27"/>
      <c r="J54" s="1"/>
      <c r="K54" s="33"/>
      <c r="L54" s="2"/>
      <c r="M54" s="2"/>
      <c r="N54" s="2"/>
      <c r="O54" s="2"/>
    </row>
    <row r="55" spans="1:15" ht="15.75" customHeight="1" x14ac:dyDescent="0.3">
      <c r="A55" s="41" t="s">
        <v>30</v>
      </c>
      <c r="B55" s="41"/>
      <c r="C55" s="41"/>
      <c r="D55" s="41"/>
      <c r="E55" s="41"/>
      <c r="F55" s="41"/>
      <c r="G55" s="41"/>
      <c r="H55" s="42">
        <f>SUM(H52,H47,H30)</f>
        <v>2640.2599999999998</v>
      </c>
      <c r="I55" s="42">
        <f>SUM(I52,I47,I30)</f>
        <v>0</v>
      </c>
      <c r="J55" s="41"/>
      <c r="K55" s="2"/>
      <c r="L55" s="2"/>
      <c r="M55" s="2"/>
      <c r="N55" s="2"/>
    </row>
    <row r="56" spans="1:15" ht="15.75" customHeight="1" x14ac:dyDescent="0.25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1"/>
      <c r="L56" s="2"/>
      <c r="M56" s="2"/>
      <c r="N56" s="2"/>
    </row>
    <row r="57" spans="1:15" ht="22.5" customHeight="1" x14ac:dyDescent="0.2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4"/>
      <c r="L57" s="2"/>
      <c r="M57" s="2"/>
      <c r="N57" s="2"/>
    </row>
    <row r="58" spans="1:15" ht="22.5" customHeight="1" x14ac:dyDescent="0.25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4"/>
      <c r="L58" s="2"/>
      <c r="M58" s="2"/>
      <c r="N58" s="2"/>
    </row>
    <row r="59" spans="1:15" ht="22.5" customHeight="1" x14ac:dyDescent="0.25">
      <c r="A59" s="75"/>
      <c r="B59" s="76"/>
      <c r="C59" s="76"/>
      <c r="D59" s="76"/>
      <c r="E59" s="76"/>
      <c r="F59" s="76"/>
      <c r="G59" s="76"/>
      <c r="H59" s="76"/>
      <c r="I59" s="76"/>
      <c r="J59" s="76"/>
      <c r="K59" s="77"/>
      <c r="L59" s="2"/>
      <c r="M59" s="2"/>
      <c r="N59" s="2"/>
    </row>
    <row r="60" spans="1:15" ht="15.75" customHeight="1" x14ac:dyDescent="0.2"/>
    <row r="61" spans="1:15" ht="15.75" customHeight="1" x14ac:dyDescent="0.2">
      <c r="B61" s="43"/>
    </row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7">
    <mergeCell ref="K16:K31"/>
    <mergeCell ref="A56:K59"/>
    <mergeCell ref="B2:E2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07F-C068-4E9E-BEAD-BB391D60951C}">
  <dimension ref="A1:O1007"/>
  <sheetViews>
    <sheetView zoomScale="89" zoomScaleNormal="89" workbookViewId="0">
      <selection activeCell="B20" sqref="B20"/>
    </sheetView>
  </sheetViews>
  <sheetFormatPr baseColWidth="10" defaultColWidth="11.21875" defaultRowHeight="15" customHeight="1" x14ac:dyDescent="0.2"/>
  <cols>
    <col min="1" max="1" width="49.77734375" style="65" customWidth="1"/>
    <col min="2" max="2" width="33" style="65" customWidth="1"/>
    <col min="3" max="6" width="11.21875" style="65" customWidth="1"/>
    <col min="7" max="7" width="14" style="65" customWidth="1"/>
    <col min="8" max="8" width="15.109375" style="65" customWidth="1"/>
    <col min="9" max="9" width="17.77734375" style="65" customWidth="1"/>
    <col min="10" max="10" width="21.44140625" style="65" customWidth="1"/>
    <col min="11" max="11" width="21.88671875" style="65" customWidth="1"/>
    <col min="12" max="16384" width="11.21875" style="65"/>
  </cols>
  <sheetData>
    <row r="1" spans="1:15" ht="36.75" customHeight="1" x14ac:dyDescent="0.25">
      <c r="A1" s="79" t="s">
        <v>59</v>
      </c>
      <c r="B1" s="80"/>
      <c r="C1" s="80"/>
      <c r="D1" s="80"/>
      <c r="E1" s="80"/>
      <c r="F1" s="80"/>
      <c r="G1" s="80"/>
      <c r="H1" s="80"/>
      <c r="I1" s="80"/>
      <c r="J1" s="81"/>
      <c r="K1" s="1"/>
      <c r="L1" s="2"/>
    </row>
    <row r="2" spans="1:15" ht="15.75" customHeight="1" x14ac:dyDescent="0.25">
      <c r="A2" s="2"/>
      <c r="B2" s="46"/>
      <c r="C2" s="46"/>
      <c r="D2" s="46"/>
      <c r="E2" s="46"/>
      <c r="F2" s="46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6"/>
      <c r="C3" s="46"/>
      <c r="D3" s="46"/>
      <c r="E3" s="46"/>
      <c r="F3" s="46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136.0838</v>
      </c>
      <c r="B4" s="46"/>
      <c r="C4" s="46"/>
      <c r="D4" s="46"/>
      <c r="E4" s="46"/>
      <c r="F4" s="46"/>
      <c r="G4" s="82" t="s">
        <v>1</v>
      </c>
      <c r="H4" s="83"/>
      <c r="I4" s="84"/>
      <c r="J4" s="82" t="s">
        <v>2</v>
      </c>
      <c r="K4" s="84"/>
      <c r="L4" s="2"/>
      <c r="M4" s="2"/>
      <c r="N4" s="2"/>
      <c r="O4" s="2"/>
    </row>
    <row r="5" spans="1:15" ht="15.75" customHeight="1" x14ac:dyDescent="0.25">
      <c r="A5" s="5" t="s">
        <v>60</v>
      </c>
      <c r="B5" s="46"/>
      <c r="C5" s="46"/>
      <c r="D5" s="46"/>
      <c r="E5" s="46"/>
      <c r="F5" s="46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5</v>
      </c>
      <c r="B6" s="46"/>
      <c r="C6" s="46"/>
      <c r="D6" s="46"/>
      <c r="E6" s="46"/>
      <c r="F6" s="46"/>
      <c r="G6" s="12">
        <f>H54</f>
        <v>438.97999999999996</v>
      </c>
      <c r="H6" s="13">
        <f>G6*1.55</f>
        <v>680.41899999999998</v>
      </c>
      <c r="I6" s="14">
        <f>H6-G6</f>
        <v>241.43900000000002</v>
      </c>
      <c r="J6" s="12">
        <f>ABS(I54)</f>
        <v>0</v>
      </c>
      <c r="K6" s="14">
        <f>H6-ABS(J6)</f>
        <v>680.41899999999998</v>
      </c>
      <c r="L6" s="2"/>
      <c r="M6" s="2"/>
      <c r="N6" s="2"/>
      <c r="O6" s="2"/>
    </row>
    <row r="7" spans="1:15" ht="15.75" customHeight="1" x14ac:dyDescent="0.25">
      <c r="A7" s="54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ht="15.75" customHeight="1" x14ac:dyDescent="0.25">
      <c r="A8" s="54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5.75" customHeight="1" x14ac:dyDescent="0.25">
      <c r="A9" s="54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5.75" customHeight="1" x14ac:dyDescent="0.25">
      <c r="A10" s="54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5.75" customHeight="1" x14ac:dyDescent="0.25">
      <c r="A11" s="54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5.75" customHeight="1" x14ac:dyDescent="0.25">
      <c r="A12" s="2"/>
      <c r="B12" s="55"/>
      <c r="C12" s="47"/>
      <c r="D12" s="47"/>
      <c r="E12" s="47"/>
      <c r="F12" s="47"/>
      <c r="G12" s="46"/>
      <c r="H12" s="46"/>
      <c r="I12" s="46"/>
      <c r="J12" s="46"/>
      <c r="K12" s="46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85" t="s">
        <v>8</v>
      </c>
      <c r="D14" s="86"/>
      <c r="E14" s="86"/>
      <c r="F14" s="86"/>
      <c r="G14" s="87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66"/>
      <c r="L16" s="2"/>
      <c r="M16" s="2"/>
      <c r="N16" s="2"/>
      <c r="O16" s="2"/>
    </row>
    <row r="17" spans="1:15" ht="15.75" customHeight="1" x14ac:dyDescent="0.25">
      <c r="A17" s="1" t="s">
        <v>46</v>
      </c>
      <c r="B17" s="1"/>
      <c r="C17" s="23"/>
      <c r="D17" s="24">
        <v>30</v>
      </c>
      <c r="E17" s="25"/>
      <c r="F17" s="25"/>
      <c r="G17" s="24"/>
      <c r="H17" s="26">
        <f t="shared" ref="H17:H19" si="0">C17*D17*E17</f>
        <v>0</v>
      </c>
      <c r="I17" s="26"/>
      <c r="J17" s="27">
        <f>I17-H17</f>
        <v>0</v>
      </c>
      <c r="K17" s="67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2</v>
      </c>
      <c r="D18" s="24">
        <v>15</v>
      </c>
      <c r="E18" s="25">
        <v>2</v>
      </c>
      <c r="F18" s="25"/>
      <c r="G18" s="24"/>
      <c r="H18" s="26">
        <f t="shared" si="0"/>
        <v>60</v>
      </c>
      <c r="I18" s="26"/>
      <c r="J18" s="27"/>
      <c r="K18" s="67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2</v>
      </c>
      <c r="F19" s="25"/>
      <c r="G19" s="24"/>
      <c r="H19" s="26">
        <f t="shared" si="0"/>
        <v>52</v>
      </c>
      <c r="I19" s="26"/>
      <c r="J19" s="27">
        <f>I19-H19</f>
        <v>-52</v>
      </c>
      <c r="K19" s="67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67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>
        <v>2</v>
      </c>
      <c r="D21" s="24">
        <v>1.88</v>
      </c>
      <c r="E21" s="25">
        <v>2</v>
      </c>
      <c r="F21" s="28">
        <v>4</v>
      </c>
      <c r="G21" s="24"/>
      <c r="H21" s="26">
        <f t="shared" si="1"/>
        <v>30.08</v>
      </c>
      <c r="I21" s="26"/>
      <c r="J21" s="27">
        <f t="shared" ref="J21:J22" si="2">I21-H21</f>
        <v>-30.08</v>
      </c>
      <c r="K21" s="67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>
        <v>2</v>
      </c>
      <c r="D22" s="24">
        <v>1.63</v>
      </c>
      <c r="E22" s="25">
        <v>2</v>
      </c>
      <c r="F22" s="28">
        <v>3</v>
      </c>
      <c r="G22" s="24"/>
      <c r="H22" s="26">
        <f t="shared" si="1"/>
        <v>19.559999999999999</v>
      </c>
      <c r="I22" s="26"/>
      <c r="J22" s="27">
        <f t="shared" si="2"/>
        <v>-19.559999999999999</v>
      </c>
      <c r="K22" s="67"/>
      <c r="L22" s="2"/>
      <c r="M22" s="2"/>
      <c r="N22" s="2"/>
      <c r="O22" s="2"/>
    </row>
    <row r="23" spans="1:15" ht="15.75" customHeight="1" x14ac:dyDescent="0.25">
      <c r="A23" s="29"/>
      <c r="B23" s="1"/>
      <c r="C23" s="28">
        <v>4</v>
      </c>
      <c r="D23" s="24">
        <v>5</v>
      </c>
      <c r="E23" s="25">
        <v>2</v>
      </c>
      <c r="F23" s="25"/>
      <c r="G23" s="24"/>
      <c r="H23" s="26">
        <f t="shared" ref="H23:H29" si="3">C23*D23*E23</f>
        <v>40</v>
      </c>
      <c r="I23" s="26"/>
      <c r="J23" s="27"/>
      <c r="K23" s="67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67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67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67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67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67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67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201.64</v>
      </c>
      <c r="I30" s="30">
        <f t="shared" si="5"/>
        <v>0</v>
      </c>
      <c r="J30" s="27"/>
      <c r="K30" s="67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68"/>
      <c r="L31" s="2"/>
      <c r="M31" s="2"/>
      <c r="N31" s="2"/>
      <c r="O31" s="2"/>
    </row>
    <row r="32" spans="1:15" ht="39.950000000000003" customHeight="1" x14ac:dyDescent="0.25">
      <c r="A32" s="63" t="s">
        <v>67</v>
      </c>
      <c r="B32" s="51"/>
      <c r="C32" s="35">
        <v>2</v>
      </c>
      <c r="D32" s="48">
        <v>8.5500000000000007</v>
      </c>
      <c r="E32" s="24"/>
      <c r="F32" s="24"/>
      <c r="G32" s="24"/>
      <c r="H32" s="26">
        <f>C32*D32</f>
        <v>17.100000000000001</v>
      </c>
      <c r="I32" s="26"/>
      <c r="J32" s="27">
        <f>I32-H32</f>
        <v>-17.100000000000001</v>
      </c>
      <c r="K32" s="33"/>
      <c r="L32" s="2"/>
      <c r="M32" s="2"/>
      <c r="N32" s="2"/>
      <c r="O32" s="2"/>
    </row>
    <row r="33" spans="1:15" ht="39.950000000000003" customHeight="1" x14ac:dyDescent="0.25">
      <c r="A33" s="49" t="s">
        <v>61</v>
      </c>
      <c r="B33" s="50"/>
      <c r="C33" s="35">
        <v>2</v>
      </c>
      <c r="D33" s="48">
        <v>25.2</v>
      </c>
      <c r="E33" s="24"/>
      <c r="F33" s="24"/>
      <c r="G33" s="24"/>
      <c r="H33" s="26">
        <f t="shared" ref="H33:H45" si="6">C33*D33</f>
        <v>50.4</v>
      </c>
      <c r="I33" s="26"/>
      <c r="J33" s="44"/>
      <c r="K33" s="45"/>
      <c r="L33" s="46"/>
      <c r="M33" s="46"/>
      <c r="N33" s="46"/>
      <c r="O33" s="46"/>
    </row>
    <row r="34" spans="1:15" ht="38.25" customHeight="1" x14ac:dyDescent="0.25">
      <c r="A34" s="49" t="s">
        <v>62</v>
      </c>
      <c r="B34" s="50"/>
      <c r="C34" s="35">
        <v>1</v>
      </c>
      <c r="D34" s="48">
        <v>24.25</v>
      </c>
      <c r="E34" s="24"/>
      <c r="F34" s="24"/>
      <c r="G34" s="24"/>
      <c r="H34" s="26">
        <f t="shared" si="6"/>
        <v>24.25</v>
      </c>
      <c r="I34" s="26"/>
      <c r="J34" s="44"/>
      <c r="K34" s="45"/>
      <c r="L34" s="46"/>
      <c r="M34" s="46"/>
      <c r="N34" s="46"/>
      <c r="O34" s="46"/>
    </row>
    <row r="35" spans="1:15" ht="50.1" customHeight="1" x14ac:dyDescent="0.25">
      <c r="A35" s="49" t="s">
        <v>63</v>
      </c>
      <c r="B35" s="50"/>
      <c r="C35" s="35">
        <v>1</v>
      </c>
      <c r="D35" s="48">
        <v>2.85</v>
      </c>
      <c r="E35" s="24"/>
      <c r="F35" s="24"/>
      <c r="G35" s="24"/>
      <c r="H35" s="26">
        <f t="shared" si="6"/>
        <v>2.85</v>
      </c>
      <c r="I35" s="26"/>
      <c r="J35" s="44"/>
      <c r="K35" s="45"/>
      <c r="L35" s="46"/>
      <c r="M35" s="46"/>
      <c r="N35" s="46"/>
      <c r="O35" s="46"/>
    </row>
    <row r="36" spans="1:15" ht="50.1" customHeight="1" x14ac:dyDescent="0.25">
      <c r="A36" s="49" t="s">
        <v>45</v>
      </c>
      <c r="B36" s="50"/>
      <c r="C36" s="35">
        <v>2</v>
      </c>
      <c r="D36" s="48">
        <v>0.3</v>
      </c>
      <c r="E36" s="24"/>
      <c r="F36" s="24"/>
      <c r="G36" s="24"/>
      <c r="H36" s="26">
        <f t="shared" si="6"/>
        <v>0.6</v>
      </c>
      <c r="I36" s="26"/>
      <c r="J36" s="44"/>
      <c r="K36" s="45"/>
      <c r="L36" s="46"/>
      <c r="M36" s="46"/>
      <c r="N36" s="46"/>
      <c r="O36" s="46"/>
    </row>
    <row r="37" spans="1:15" ht="39.950000000000003" customHeight="1" x14ac:dyDescent="0.25">
      <c r="A37" s="88" t="s">
        <v>64</v>
      </c>
      <c r="B37" s="50"/>
      <c r="C37" s="35">
        <v>2</v>
      </c>
      <c r="D37" s="48">
        <v>0.5</v>
      </c>
      <c r="E37" s="24"/>
      <c r="F37" s="24"/>
      <c r="G37" s="24"/>
      <c r="H37" s="26">
        <f t="shared" si="6"/>
        <v>1</v>
      </c>
      <c r="I37" s="26"/>
      <c r="J37" s="44"/>
      <c r="K37" s="45"/>
      <c r="L37" s="46"/>
      <c r="M37" s="46"/>
      <c r="N37" s="46"/>
      <c r="O37" s="46"/>
    </row>
    <row r="38" spans="1:15" ht="39.950000000000003" customHeight="1" x14ac:dyDescent="0.25">
      <c r="A38" s="88" t="s">
        <v>32</v>
      </c>
      <c r="B38" s="50" t="s">
        <v>35</v>
      </c>
      <c r="C38" s="35">
        <v>6</v>
      </c>
      <c r="D38" s="48">
        <v>0.65</v>
      </c>
      <c r="E38" s="24"/>
      <c r="F38" s="24"/>
      <c r="G38" s="24"/>
      <c r="H38" s="26">
        <f t="shared" si="6"/>
        <v>3.9000000000000004</v>
      </c>
      <c r="I38" s="26"/>
      <c r="J38" s="44"/>
      <c r="K38" s="45"/>
      <c r="L38" s="46"/>
      <c r="M38" s="46"/>
      <c r="N38" s="46"/>
      <c r="O38" s="46"/>
    </row>
    <row r="39" spans="1:15" ht="50.1" customHeight="1" x14ac:dyDescent="0.25">
      <c r="A39" s="49" t="s">
        <v>65</v>
      </c>
      <c r="B39" s="50"/>
      <c r="C39" s="35">
        <v>200</v>
      </c>
      <c r="D39" s="48">
        <v>0.03</v>
      </c>
      <c r="E39" s="24"/>
      <c r="F39" s="24"/>
      <c r="G39" s="24"/>
      <c r="H39" s="26">
        <f t="shared" si="6"/>
        <v>6</v>
      </c>
      <c r="I39" s="26"/>
      <c r="J39" s="44"/>
      <c r="K39" s="45"/>
      <c r="L39" s="46"/>
      <c r="M39" s="46"/>
      <c r="N39" s="46"/>
      <c r="O39" s="46"/>
    </row>
    <row r="40" spans="1:15" ht="29.25" customHeight="1" x14ac:dyDescent="0.25">
      <c r="A40" s="34" t="s">
        <v>43</v>
      </c>
      <c r="B40" s="52"/>
      <c r="C40" s="35">
        <v>2</v>
      </c>
      <c r="D40" s="36">
        <v>5</v>
      </c>
      <c r="E40" s="24"/>
      <c r="F40" s="24"/>
      <c r="G40" s="24"/>
      <c r="H40" s="26">
        <f t="shared" si="6"/>
        <v>10</v>
      </c>
      <c r="I40" s="26"/>
      <c r="J40" s="27"/>
      <c r="K40" s="33"/>
      <c r="L40" s="2"/>
      <c r="M40" s="2"/>
      <c r="N40" s="2"/>
      <c r="O40" s="2"/>
    </row>
    <row r="41" spans="1:15" ht="15.75" customHeight="1" x14ac:dyDescent="0.25">
      <c r="A41" s="34" t="s">
        <v>49</v>
      </c>
      <c r="B41" s="51"/>
      <c r="C41" s="35">
        <v>12</v>
      </c>
      <c r="D41" s="36">
        <v>1.25</v>
      </c>
      <c r="E41" s="24"/>
      <c r="F41" s="24"/>
      <c r="G41" s="24"/>
      <c r="H41" s="26">
        <f t="shared" si="6"/>
        <v>15</v>
      </c>
      <c r="I41" s="26"/>
      <c r="J41" s="27">
        <f t="shared" ref="J41:J45" si="7">I41-H41</f>
        <v>-15</v>
      </c>
      <c r="K41" s="33"/>
      <c r="L41" s="2"/>
      <c r="M41" s="2"/>
      <c r="N41" s="2"/>
      <c r="O41" s="2"/>
    </row>
    <row r="42" spans="1:15" ht="36.75" customHeight="1" x14ac:dyDescent="0.25">
      <c r="A42" s="29" t="s">
        <v>66</v>
      </c>
      <c r="B42" s="51"/>
      <c r="C42" s="37">
        <v>2</v>
      </c>
      <c r="D42" s="38">
        <v>8.5</v>
      </c>
      <c r="E42" s="24"/>
      <c r="F42" s="24"/>
      <c r="G42" s="24"/>
      <c r="H42" s="26">
        <f t="shared" si="6"/>
        <v>17</v>
      </c>
      <c r="I42" s="26"/>
      <c r="J42" s="27">
        <f t="shared" si="7"/>
        <v>-17</v>
      </c>
      <c r="K42" s="33"/>
      <c r="L42" s="2"/>
      <c r="M42" s="2"/>
      <c r="N42" s="2"/>
      <c r="O42" s="2"/>
    </row>
    <row r="43" spans="1:15" ht="15.75" customHeight="1" x14ac:dyDescent="0.25">
      <c r="A43" s="29"/>
      <c r="B43" s="51"/>
      <c r="C43" s="37"/>
      <c r="D43" s="38"/>
      <c r="E43" s="24"/>
      <c r="F43" s="24"/>
      <c r="G43" s="24"/>
      <c r="H43" s="26">
        <f t="shared" si="6"/>
        <v>0</v>
      </c>
      <c r="I43" s="26"/>
      <c r="J43" s="27">
        <f t="shared" si="7"/>
        <v>0</v>
      </c>
      <c r="K43" s="33"/>
      <c r="L43" s="2"/>
      <c r="M43" s="2"/>
      <c r="N43" s="2"/>
      <c r="O43" s="2"/>
    </row>
    <row r="44" spans="1:15" ht="15.75" customHeight="1" x14ac:dyDescent="0.25">
      <c r="A44" s="29"/>
      <c r="B44" s="51"/>
      <c r="C44" s="37"/>
      <c r="D44" s="38"/>
      <c r="E44" s="24"/>
      <c r="F44" s="24"/>
      <c r="G44" s="24"/>
      <c r="H44" s="26">
        <f t="shared" si="6"/>
        <v>0</v>
      </c>
      <c r="I44" s="26"/>
      <c r="J44" s="27">
        <f t="shared" si="7"/>
        <v>0</v>
      </c>
      <c r="K44" s="33"/>
      <c r="L44" s="2"/>
      <c r="M44" s="2"/>
      <c r="N44" s="2"/>
      <c r="O44" s="2"/>
    </row>
    <row r="45" spans="1:15" ht="15.75" customHeight="1" x14ac:dyDescent="0.25">
      <c r="A45" s="22"/>
      <c r="B45" s="51"/>
      <c r="C45" s="37"/>
      <c r="D45" s="38"/>
      <c r="E45" s="24"/>
      <c r="F45" s="24"/>
      <c r="G45" s="24"/>
      <c r="H45" s="26">
        <f t="shared" si="6"/>
        <v>0</v>
      </c>
      <c r="I45" s="26"/>
      <c r="J45" s="27">
        <f t="shared" si="7"/>
        <v>0</v>
      </c>
      <c r="K45" s="33"/>
      <c r="L45" s="2"/>
      <c r="M45" s="2"/>
      <c r="N45" s="2"/>
      <c r="O45" s="2"/>
    </row>
    <row r="46" spans="1:15" ht="15.75" customHeight="1" x14ac:dyDescent="0.25">
      <c r="A46" s="1"/>
      <c r="B46" s="1"/>
      <c r="C46" s="1"/>
      <c r="D46" s="1"/>
      <c r="E46" s="1"/>
      <c r="F46" s="1"/>
      <c r="G46" s="1"/>
      <c r="H46" s="39">
        <f>SUM(H32:H45)</f>
        <v>148.1</v>
      </c>
      <c r="I46" s="39">
        <f>SUM(I32:I45)</f>
        <v>0</v>
      </c>
      <c r="J46" s="1"/>
      <c r="K46" s="33"/>
      <c r="L46" s="2"/>
      <c r="M46" s="2"/>
      <c r="N46" s="2"/>
      <c r="O46" s="2"/>
    </row>
    <row r="47" spans="1:15" ht="15.75" customHeight="1" x14ac:dyDescent="0.25">
      <c r="A47" s="1"/>
      <c r="B47" s="1"/>
      <c r="C47" s="1"/>
      <c r="D47" s="1"/>
      <c r="E47" s="1"/>
      <c r="F47" s="1"/>
      <c r="G47" s="1"/>
      <c r="H47" s="27"/>
      <c r="I47" s="27"/>
      <c r="J47" s="1"/>
      <c r="K47" s="33"/>
      <c r="L47" s="2"/>
      <c r="M47" s="2"/>
      <c r="N47" s="2"/>
      <c r="O47" s="2"/>
    </row>
    <row r="48" spans="1:15" ht="15.75" customHeight="1" x14ac:dyDescent="0.25">
      <c r="A48" s="22" t="s">
        <v>26</v>
      </c>
      <c r="B48" s="22"/>
      <c r="C48" s="31" t="s">
        <v>27</v>
      </c>
      <c r="D48" s="32" t="s">
        <v>14</v>
      </c>
      <c r="E48" s="32" t="s">
        <v>28</v>
      </c>
      <c r="F48" s="32" t="s">
        <v>15</v>
      </c>
      <c r="G48" s="1"/>
      <c r="H48" s="27"/>
      <c r="I48" s="27"/>
      <c r="J48" s="1"/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35">
        <v>270</v>
      </c>
      <c r="D49" s="24">
        <v>3.9</v>
      </c>
      <c r="E49" s="24">
        <v>0.04</v>
      </c>
      <c r="F49" s="35">
        <v>2</v>
      </c>
      <c r="G49" s="24"/>
      <c r="H49" s="26">
        <f t="shared" ref="H49:H50" si="8">C49*D49*E49*F49</f>
        <v>84.24</v>
      </c>
      <c r="I49" s="26"/>
      <c r="J49" s="27">
        <f t="shared" ref="J49:J50" si="9">I49-H49</f>
        <v>-84.24</v>
      </c>
      <c r="K49" s="33"/>
      <c r="L49" s="2"/>
      <c r="M49" s="2"/>
      <c r="N49" s="2"/>
      <c r="O49" s="2"/>
    </row>
    <row r="50" spans="1:15" ht="15.75" customHeight="1" x14ac:dyDescent="0.25">
      <c r="A50" s="1" t="s">
        <v>29</v>
      </c>
      <c r="B50" s="1"/>
      <c r="C50" s="35">
        <v>1</v>
      </c>
      <c r="D50" s="40">
        <v>5</v>
      </c>
      <c r="E50" s="40">
        <v>1</v>
      </c>
      <c r="F50" s="35">
        <v>1</v>
      </c>
      <c r="G50" s="24"/>
      <c r="H50" s="26">
        <f t="shared" si="8"/>
        <v>5</v>
      </c>
      <c r="I50" s="26"/>
      <c r="J50" s="27">
        <f t="shared" si="9"/>
        <v>-5</v>
      </c>
      <c r="K50" s="33"/>
      <c r="L50" s="2"/>
      <c r="M50" s="2"/>
      <c r="N50" s="2"/>
      <c r="O50" s="2"/>
    </row>
    <row r="51" spans="1:15" ht="15.75" customHeight="1" x14ac:dyDescent="0.25">
      <c r="A51" s="1"/>
      <c r="B51" s="1"/>
      <c r="C51" s="1"/>
      <c r="D51" s="1"/>
      <c r="E51" s="1"/>
      <c r="F51" s="1"/>
      <c r="G51" s="1"/>
      <c r="H51" s="39">
        <f t="shared" ref="H51:I51" si="10">SUM(H49:H50)</f>
        <v>89.24</v>
      </c>
      <c r="I51" s="39">
        <f t="shared" si="10"/>
        <v>0</v>
      </c>
      <c r="J51" s="1"/>
      <c r="K51" s="33"/>
      <c r="L51" s="2"/>
      <c r="M51" s="2"/>
      <c r="N51" s="2"/>
      <c r="O51" s="2"/>
    </row>
    <row r="52" spans="1:15" ht="15.75" customHeight="1" x14ac:dyDescent="0.25">
      <c r="A52" s="1"/>
      <c r="B52" s="1"/>
      <c r="C52" s="1"/>
      <c r="D52" s="1"/>
      <c r="E52" s="1"/>
      <c r="F52" s="1"/>
      <c r="G52" s="1"/>
      <c r="H52" s="27"/>
      <c r="I52" s="27"/>
      <c r="J52" s="1"/>
      <c r="K52" s="33"/>
      <c r="L52" s="2"/>
      <c r="M52" s="2"/>
      <c r="N52" s="2"/>
      <c r="O52" s="2"/>
    </row>
    <row r="53" spans="1:15" ht="15.75" customHeight="1" x14ac:dyDescent="0.25">
      <c r="A53" s="1"/>
      <c r="B53" s="1"/>
      <c r="C53" s="1"/>
      <c r="D53" s="1"/>
      <c r="E53" s="1"/>
      <c r="F53" s="1"/>
      <c r="G53" s="1"/>
      <c r="H53" s="27"/>
      <c r="I53" s="27"/>
      <c r="J53" s="1"/>
      <c r="K53" s="33"/>
      <c r="L53" s="2"/>
      <c r="M53" s="2"/>
      <c r="N53" s="2"/>
      <c r="O53" s="2"/>
    </row>
    <row r="54" spans="1:15" ht="15.75" customHeight="1" x14ac:dyDescent="0.3">
      <c r="A54" s="41" t="s">
        <v>30</v>
      </c>
      <c r="B54" s="41"/>
      <c r="C54" s="41"/>
      <c r="D54" s="41"/>
      <c r="E54" s="41"/>
      <c r="F54" s="41"/>
      <c r="G54" s="41"/>
      <c r="H54" s="42">
        <f>SUM(H51,H46,H30)</f>
        <v>438.97999999999996</v>
      </c>
      <c r="I54" s="42">
        <f>SUM(I51,I46,I30)</f>
        <v>0</v>
      </c>
      <c r="J54" s="41"/>
      <c r="K54" s="2"/>
      <c r="L54" s="2"/>
      <c r="M54" s="2"/>
      <c r="N54" s="2"/>
    </row>
    <row r="55" spans="1:15" ht="15.75" customHeight="1" x14ac:dyDescent="0.25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1"/>
      <c r="L55" s="2"/>
      <c r="M55" s="2"/>
      <c r="N55" s="2"/>
    </row>
    <row r="56" spans="1:15" ht="22.5" customHeight="1" x14ac:dyDescent="0.25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4"/>
      <c r="L56" s="2"/>
      <c r="M56" s="2"/>
      <c r="N56" s="2"/>
    </row>
    <row r="57" spans="1:15" ht="22.5" customHeight="1" x14ac:dyDescent="0.25">
      <c r="A57" s="72"/>
      <c r="B57" s="73"/>
      <c r="C57" s="73"/>
      <c r="D57" s="73"/>
      <c r="E57" s="73"/>
      <c r="F57" s="73"/>
      <c r="G57" s="73"/>
      <c r="H57" s="73"/>
      <c r="I57" s="73"/>
      <c r="J57" s="73"/>
      <c r="K57" s="74"/>
      <c r="L57" s="2"/>
      <c r="M57" s="2"/>
      <c r="N57" s="2"/>
    </row>
    <row r="58" spans="1:15" ht="22.5" customHeight="1" x14ac:dyDescent="0.25">
      <c r="A58" s="75"/>
      <c r="B58" s="76"/>
      <c r="C58" s="76"/>
      <c r="D58" s="76"/>
      <c r="E58" s="76"/>
      <c r="F58" s="76"/>
      <c r="G58" s="76"/>
      <c r="H58" s="76"/>
      <c r="I58" s="76"/>
      <c r="J58" s="76"/>
      <c r="K58" s="77"/>
      <c r="L58" s="2"/>
      <c r="M58" s="2"/>
      <c r="N58" s="2"/>
    </row>
    <row r="59" spans="1:15" ht="15.75" customHeight="1" x14ac:dyDescent="0.2"/>
    <row r="60" spans="1:15" ht="15.75" customHeight="1" x14ac:dyDescent="0.2">
      <c r="B60" s="43"/>
    </row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6">
    <mergeCell ref="A55:K58"/>
    <mergeCell ref="A1:J1"/>
    <mergeCell ref="G4:I4"/>
    <mergeCell ref="J4:K4"/>
    <mergeCell ref="C14:G14"/>
    <mergeCell ref="K16:K31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TRAMITE</vt:lpstr>
      <vt:lpstr>PINTURA FACHADA</vt:lpstr>
      <vt:lpstr>RESANADO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2021-09-07T23:38:55Z</dcterms:modified>
</cp:coreProperties>
</file>