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tmp" ContentType="image/p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/>
  <mc:AlternateContent xmlns:mc="http://schemas.openxmlformats.org/markup-compatibility/2006">
    <mc:Choice Requires="x15">
      <x15ac:absPath xmlns:x15ac="http://schemas.microsoft.com/office/spreadsheetml/2010/11/ac" url="C:\Users\Ingrid\Desktop\BACK UP SEMANAL PROYECTOS\SEPTIEMBRE\MEMORIA DE CALCULO\"/>
    </mc:Choice>
  </mc:AlternateContent>
  <xr:revisionPtr revIDLastSave="0" documentId="13_ncr:1_{B128494F-2184-424D-BB0A-17013359DFF9}" xr6:coauthVersionLast="47" xr6:coauthVersionMax="47" xr10:uidLastSave="{00000000-0000-0000-0000-000000000000}"/>
  <bookViews>
    <workbookView xWindow="-120" yWindow="-120" windowWidth="24240" windowHeight="13140" activeTab="1" xr2:uid="{00000000-000D-0000-FFFF-FFFF00000000}"/>
  </bookViews>
  <sheets>
    <sheet name="TRAMITE" sheetId="9" r:id="rId1"/>
    <sheet name="PINTURA FACHADA" sheetId="8" r:id="rId2"/>
  </sheets>
  <calcPr calcId="191029"/>
</workbook>
</file>

<file path=xl/calcChain.xml><?xml version="1.0" encoding="utf-8"?>
<calcChain xmlns="http://schemas.openxmlformats.org/spreadsheetml/2006/main">
  <c r="H33" i="8" l="1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52" i="9"/>
  <c r="J52" i="9" s="1"/>
  <c r="H17" i="9"/>
  <c r="J17" i="9" s="1"/>
  <c r="H18" i="9"/>
  <c r="H19" i="9"/>
  <c r="J19" i="9" s="1"/>
  <c r="H20" i="9"/>
  <c r="H21" i="9"/>
  <c r="J21" i="9"/>
  <c r="H22" i="9"/>
  <c r="J22" i="9"/>
  <c r="H23" i="9"/>
  <c r="H24" i="9"/>
  <c r="H25" i="9"/>
  <c r="H26" i="9"/>
  <c r="H27" i="9"/>
  <c r="H28" i="9"/>
  <c r="J28" i="9" s="1"/>
  <c r="H29" i="9"/>
  <c r="J29" i="9"/>
  <c r="I30" i="9"/>
  <c r="H32" i="9"/>
  <c r="J32" i="9"/>
  <c r="H33" i="9"/>
  <c r="H34" i="9"/>
  <c r="H35" i="9"/>
  <c r="H36" i="9"/>
  <c r="H37" i="9"/>
  <c r="H38" i="9"/>
  <c r="H39" i="9"/>
  <c r="H40" i="9"/>
  <c r="H41" i="9"/>
  <c r="H42" i="9"/>
  <c r="J42" i="9" s="1"/>
  <c r="H43" i="9"/>
  <c r="J43" i="9"/>
  <c r="H44" i="9"/>
  <c r="J44" i="9"/>
  <c r="H45" i="9"/>
  <c r="J45" i="9"/>
  <c r="H46" i="9"/>
  <c r="J46" i="9"/>
  <c r="H47" i="9"/>
  <c r="J47" i="9"/>
  <c r="H48" i="9"/>
  <c r="J48" i="9"/>
  <c r="I49" i="9"/>
  <c r="H53" i="9"/>
  <c r="I54" i="9"/>
  <c r="I57" i="9"/>
  <c r="J6" i="9" s="1"/>
  <c r="H54" i="9" l="1"/>
  <c r="J53" i="9"/>
  <c r="H30" i="9"/>
  <c r="H49" i="9"/>
  <c r="H57" i="9" s="1"/>
  <c r="G6" i="9" s="1"/>
  <c r="H6" i="9" s="1"/>
  <c r="K6" i="9" l="1"/>
  <c r="A4" i="9"/>
  <c r="I6" i="9"/>
  <c r="I54" i="8" l="1"/>
  <c r="H53" i="8"/>
  <c r="J53" i="8" s="1"/>
  <c r="H52" i="8"/>
  <c r="J52" i="8" s="1"/>
  <c r="I49" i="8"/>
  <c r="J48" i="8"/>
  <c r="J47" i="8"/>
  <c r="J46" i="8"/>
  <c r="J45" i="8"/>
  <c r="J44" i="8"/>
  <c r="H32" i="8"/>
  <c r="H49" i="8" s="1"/>
  <c r="I30" i="8"/>
  <c r="H29" i="8"/>
  <c r="J29" i="8" s="1"/>
  <c r="H28" i="8"/>
  <c r="J28" i="8" s="1"/>
  <c r="H27" i="8"/>
  <c r="H26" i="8"/>
  <c r="H25" i="8"/>
  <c r="H24" i="8"/>
  <c r="H23" i="8"/>
  <c r="H22" i="8"/>
  <c r="J22" i="8" s="1"/>
  <c r="H21" i="8"/>
  <c r="J21" i="8" s="1"/>
  <c r="H20" i="8"/>
  <c r="H19" i="8"/>
  <c r="J19" i="8" s="1"/>
  <c r="H18" i="8"/>
  <c r="H17" i="8"/>
  <c r="J32" i="8" l="1"/>
  <c r="H30" i="8"/>
  <c r="I57" i="8"/>
  <c r="J6" i="8" s="1"/>
  <c r="H54" i="8"/>
  <c r="J17" i="8"/>
  <c r="H57" i="8" l="1"/>
  <c r="G6" i="8" s="1"/>
  <c r="H6" i="8" s="1"/>
  <c r="A4" i="8" l="1"/>
  <c r="K6" i="8"/>
  <c r="I6" i="8"/>
</calcChain>
</file>

<file path=xl/sharedStrings.xml><?xml version="1.0" encoding="utf-8"?>
<sst xmlns="http://schemas.openxmlformats.org/spreadsheetml/2006/main" count="120" uniqueCount="82">
  <si>
    <t>PRECIO UNITARIO</t>
  </si>
  <si>
    <t>ESTIMADO</t>
  </si>
  <si>
    <t>REAL</t>
  </si>
  <si>
    <t>COSTO TEORICO</t>
  </si>
  <si>
    <t>PRECIO DE VENTA</t>
  </si>
  <si>
    <t>GANANCIA TEORICA</t>
  </si>
  <si>
    <t>COSTO REAL</t>
  </si>
  <si>
    <t>GANANCIA REAL</t>
  </si>
  <si>
    <t>DESGLOSE</t>
  </si>
  <si>
    <t>PRESUPUESTO</t>
  </si>
  <si>
    <t>ACTUAL</t>
  </si>
  <si>
    <t>NEGATIVO/POSITIVO</t>
  </si>
  <si>
    <t>TAREA</t>
  </si>
  <si>
    <t>N PERSONAS</t>
  </si>
  <si>
    <t>PRECIO</t>
  </si>
  <si>
    <t>DIAS</t>
  </si>
  <si>
    <t>HORAS</t>
  </si>
  <si>
    <t>MANO DE OBRA</t>
  </si>
  <si>
    <t>Tecnico</t>
  </si>
  <si>
    <t>Auxiliar</t>
  </si>
  <si>
    <t>Hora extra Supervisor ($2,29)</t>
  </si>
  <si>
    <t>Horas Extra Tecnicos ($1.88)</t>
  </si>
  <si>
    <t>Horas Extra Auxiliares ($1.50)</t>
  </si>
  <si>
    <t>MATERIALES</t>
  </si>
  <si>
    <t>CANTIDAD</t>
  </si>
  <si>
    <t>PU</t>
  </si>
  <si>
    <t>COMBUSTIBLE</t>
  </si>
  <si>
    <t>KM IDA Y VUELTA</t>
  </si>
  <si>
    <t>FACTOR</t>
  </si>
  <si>
    <t>Transporte de materiales</t>
  </si>
  <si>
    <t>TOTAL</t>
  </si>
  <si>
    <t>M2</t>
  </si>
  <si>
    <t>Lb wipe</t>
  </si>
  <si>
    <t>ESPATULA RIGIDA DE METAL 3 PLG
CODIGO 1115080</t>
  </si>
  <si>
    <t>FREUND</t>
  </si>
  <si>
    <t>VIDRI</t>
  </si>
  <si>
    <t>REPUESTO DE RODILLO DE 9 PLG</t>
  </si>
  <si>
    <t>BLUE BOLD - TIRRO DE 3/4 PULG 45 YDA</t>
  </si>
  <si>
    <t>MANERAL ESTANDAR DE PLASTICO/METAL 9 PLG PARA RODILLO. SKU# 13053</t>
  </si>
  <si>
    <t>GL THINNER CORRIENTE</t>
  </si>
  <si>
    <t>visita</t>
  </si>
  <si>
    <t>BROCHA de 3 plg</t>
  </si>
  <si>
    <t>REPUESTO DE RODILLO DE 4 PLG</t>
  </si>
  <si>
    <t>firma de documentacion para alcaldia</t>
  </si>
  <si>
    <t>CD</t>
  </si>
  <si>
    <t>IMPRESIONES</t>
  </si>
  <si>
    <t>DOCUMENTACION PARA TRAMITES</t>
  </si>
  <si>
    <t>U</t>
  </si>
  <si>
    <t>COTIZACION CONSOLIDADA DE PINTURA DE FACHADAS TIENDAS DE DESCUENTO</t>
  </si>
  <si>
    <t>TIENDA</t>
  </si>
  <si>
    <t>metros 2</t>
  </si>
  <si>
    <t>precio</t>
  </si>
  <si>
    <t>DF AHUACHAPAN</t>
  </si>
  <si>
    <t>DF CENTRO LIBERTAD</t>
  </si>
  <si>
    <t>DF CHALCHUAPA</t>
  </si>
  <si>
    <t xml:space="preserve">DF CIUDAD BARRIOS </t>
  </si>
  <si>
    <t>DF EL CONGO</t>
  </si>
  <si>
    <t>DF JUAYUA</t>
  </si>
  <si>
    <t>DF LA UNION</t>
  </si>
  <si>
    <t>DF PARQUE BARRIOS</t>
  </si>
  <si>
    <t>DF QUEZALTEPEQUE PARQUE CENTRAL</t>
  </si>
  <si>
    <t>DF SAN MIGUEL CATEDRAL</t>
  </si>
  <si>
    <t>DF SAN MIGUEL TERMINAL</t>
  </si>
  <si>
    <t>DF SANTA ANA CATEDRAL</t>
  </si>
  <si>
    <t>DF SANTA ANA CENTRO</t>
  </si>
  <si>
    <t>DF SANTA ROSA DE LIMA</t>
  </si>
  <si>
    <t>DF TEXISTEPEQUE</t>
  </si>
  <si>
    <t>Viaticos</t>
  </si>
  <si>
    <t>Hospedaje</t>
  </si>
  <si>
    <t>Cuerpos de andamios (1.25mts x 1.88mts x 1.70mts), (10 marcos, 10 crucetas, 20 acoples), Plataformas (0.50mts x 1.92mts)</t>
  </si>
  <si>
    <t>SEMIBRILLANTE</t>
  </si>
  <si>
    <t>KEM INDUTRIAL</t>
  </si>
  <si>
    <t>GALON</t>
  </si>
  <si>
    <t>35 M2 A 2 MANOS</t>
  </si>
  <si>
    <t>LO MESCLARIAN CON BLANCO WEATHER PERFECT</t>
  </si>
  <si>
    <t>GALON ANTICORROSIVO 4000 KEM INDUSTRIAL SEMIBRILLANTE COLOR VERDE SEGÚN CODIGO</t>
  </si>
  <si>
    <t>GALON ANTICORROSIVO 4000 KEM INDUSTRIAL SEMIBRILLANTE COLOR ROJO SEGÚN CODIGO</t>
  </si>
  <si>
    <t>GALON ANTICORROSIVO 4000 KEM INDUSTRIAL SEMIBRILLANTE COLOR AMARILLO SEGÚN CODIGO</t>
  </si>
  <si>
    <t>SOLVENTE NAPHTA R1K3</t>
  </si>
  <si>
    <t>lija 150</t>
  </si>
  <si>
    <t>precio por 7 dias</t>
  </si>
  <si>
    <t>PINTURA FACHADA ENTRADA A TIENDA ( FRANJAS DE 125 ML X 30CM ALTO)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</si>
</sst>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8" formatCode="&quot;$&quot;#,##0.00;[Red]\-&quot;$&quot;#,##0.00"/>
    <numFmt numFmtId="164" formatCode="_-* #,##0.00\ _€_-;\-* #,##0.00\ _€_-;_-* &quot;-&quot;??\ _€_-;_-@"/>
    <numFmt numFmtId="165" formatCode="_(&quot;$&quot;* #,##0.00_);_(&quot;$&quot;* \(#,##0.00\);_(&quot;$&quot;* &quot;-&quot;??_);_(@_)"/>
    <numFmt numFmtId="166" formatCode="_-* #,##0.0000\ _€_-;\-* #,##0.0000\ _€_-;_-* &quot;-&quot;??\ _€_-;_-@"/>
    <numFmt numFmtId="167" formatCode="_-&quot;$&quot;* #,##0.00_-;\-&quot;$&quot;* #,##0.00_-;_-&quot;$&quot;* &quot;-&quot;??_-;_-@"/>
    <numFmt numFmtId="168" formatCode="&quot;$&quot;#,##0.00"/>
  </numFmts>
  <fonts count="13" x14ac:knownFonts="1">
    <font>
      <sz val="12"/>
      <color theme="1"/>
      <name val="Arial"/>
    </font>
    <font>
      <sz val="11"/>
      <color theme="1"/>
      <name val="Calibri"/>
      <family val="2"/>
      <scheme val="minor"/>
    </font>
    <font>
      <b/>
      <sz val="22"/>
      <color rgb="FF1F497D"/>
      <name val="Calibri"/>
      <family val="2"/>
    </font>
    <font>
      <sz val="12"/>
      <name val="Arial"/>
      <family val="2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0"/>
      <name val="Calibri"/>
      <family val="2"/>
    </font>
    <font>
      <b/>
      <sz val="14"/>
      <color theme="0"/>
      <name val="Calibri"/>
      <family val="2"/>
    </font>
    <font>
      <u/>
      <sz val="12"/>
      <color theme="10"/>
      <name val="Calibri"/>
      <family val="2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DBE5F1"/>
        <bgColor rgb="FFDBE5F1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B8A444"/>
        <bgColor rgb="FFB8A444"/>
      </patternFill>
    </fill>
    <fill>
      <patternFill patternType="solid">
        <fgColor rgb="FFE36C09"/>
        <bgColor rgb="FFE36C09"/>
      </patternFill>
    </fill>
    <fill>
      <patternFill patternType="solid">
        <fgColor rgb="FFEEECE1"/>
        <bgColor rgb="FFEEECE1"/>
      </patternFill>
    </fill>
    <fill>
      <patternFill patternType="solid">
        <fgColor rgb="FFC6D9F0"/>
        <bgColor rgb="FFC6D9F0"/>
      </patternFill>
    </fill>
    <fill>
      <patternFill patternType="solid">
        <fgColor rgb="FF1F497D"/>
        <bgColor rgb="FF1F497D"/>
      </patternFill>
    </fill>
    <fill>
      <patternFill patternType="solid">
        <fgColor rgb="FFDDD9C3"/>
        <bgColor rgb="FFDDD9C3"/>
      </patternFill>
    </fill>
    <fill>
      <patternFill patternType="solid">
        <fgColor rgb="FF8DB3E2"/>
        <bgColor rgb="FF8DB3E2"/>
      </patternFill>
    </fill>
    <fill>
      <patternFill patternType="solid">
        <fgColor rgb="FFB8CCE4"/>
        <bgColor rgb="FFB8CCE4"/>
      </patternFill>
    </fill>
    <fill>
      <patternFill patternType="solid">
        <fgColor rgb="FF548DD4"/>
        <bgColor rgb="FF548DD4"/>
      </patternFill>
    </fill>
    <fill>
      <patternFill patternType="solid">
        <fgColor rgb="FF92CDDC"/>
        <bgColor rgb="FF92CDDC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31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hair">
        <color rgb="FF969696"/>
      </left>
      <right style="hair">
        <color rgb="FF969696"/>
      </right>
      <top style="hair">
        <color rgb="FF969696"/>
      </top>
      <bottom style="hair">
        <color rgb="FF969696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28"/>
  </cellStyleXfs>
  <cellXfs count="105">
    <xf numFmtId="0" fontId="0" fillId="0" borderId="0" xfId="0" applyFont="1" applyAlignment="1"/>
    <xf numFmtId="0" fontId="4" fillId="2" borderId="4" xfId="0" applyFont="1" applyFill="1" applyBorder="1"/>
    <xf numFmtId="0" fontId="4" fillId="3" borderId="4" xfId="0" applyFont="1" applyFill="1" applyBorder="1"/>
    <xf numFmtId="0" fontId="5" fillId="4" borderId="4" xfId="0" applyFont="1" applyFill="1" applyBorder="1" applyAlignment="1">
      <alignment horizontal="center" vertical="center"/>
    </xf>
    <xf numFmtId="164" fontId="4" fillId="3" borderId="4" xfId="0" applyNumberFormat="1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8" fillId="5" borderId="8" xfId="0" applyFont="1" applyFill="1" applyBorder="1" applyAlignment="1">
      <alignment horizontal="center" vertical="center" wrapText="1"/>
    </xf>
    <xf numFmtId="0" fontId="8" fillId="5" borderId="9" xfId="0" applyFont="1" applyFill="1" applyBorder="1" applyAlignment="1">
      <alignment horizontal="center" vertical="center" wrapText="1"/>
    </xf>
    <xf numFmtId="0" fontId="8" fillId="5" borderId="10" xfId="0" applyFont="1" applyFill="1" applyBorder="1" applyAlignment="1">
      <alignment horizontal="center" vertical="center" wrapText="1"/>
    </xf>
    <xf numFmtId="0" fontId="8" fillId="6" borderId="8" xfId="0" applyFont="1" applyFill="1" applyBorder="1" applyAlignment="1">
      <alignment horizontal="center" vertical="center"/>
    </xf>
    <xf numFmtId="0" fontId="8" fillId="6" borderId="10" xfId="0" applyFont="1" applyFill="1" applyBorder="1" applyAlignment="1">
      <alignment horizontal="center" vertical="center" wrapText="1"/>
    </xf>
    <xf numFmtId="0" fontId="7" fillId="3" borderId="4" xfId="0" applyFont="1" applyFill="1" applyBorder="1" applyAlignment="1">
      <alignment vertical="center"/>
    </xf>
    <xf numFmtId="165" fontId="4" fillId="7" borderId="11" xfId="0" applyNumberFormat="1" applyFont="1" applyFill="1" applyBorder="1"/>
    <xf numFmtId="165" fontId="6" fillId="7" borderId="12" xfId="0" applyNumberFormat="1" applyFont="1" applyFill="1" applyBorder="1" applyAlignment="1"/>
    <xf numFmtId="165" fontId="4" fillId="7" borderId="13" xfId="0" applyNumberFormat="1" applyFont="1" applyFill="1" applyBorder="1"/>
    <xf numFmtId="166" fontId="4" fillId="3" borderId="4" xfId="0" applyNumberFormat="1" applyFont="1" applyFill="1" applyBorder="1" applyAlignment="1">
      <alignment horizontal="center" vertical="center"/>
    </xf>
    <xf numFmtId="0" fontId="8" fillId="5" borderId="4" xfId="0" applyFont="1" applyFill="1" applyBorder="1" applyAlignment="1">
      <alignment horizontal="center" vertical="center"/>
    </xf>
    <xf numFmtId="0" fontId="8" fillId="9" borderId="4" xfId="0" applyFont="1" applyFill="1" applyBorder="1" applyAlignment="1">
      <alignment horizontal="left" vertical="center"/>
    </xf>
    <xf numFmtId="0" fontId="8" fillId="9" borderId="4" xfId="0" applyFont="1" applyFill="1" applyBorder="1" applyAlignment="1">
      <alignment horizontal="left" vertical="top" wrapText="1"/>
    </xf>
    <xf numFmtId="0" fontId="8" fillId="9" borderId="4" xfId="0" applyFont="1" applyFill="1" applyBorder="1" applyAlignment="1">
      <alignment horizontal="center" vertical="center" wrapText="1"/>
    </xf>
    <xf numFmtId="0" fontId="8" fillId="9" borderId="4" xfId="0" applyFont="1" applyFill="1" applyBorder="1" applyAlignment="1">
      <alignment horizontal="center" vertical="center"/>
    </xf>
    <xf numFmtId="0" fontId="8" fillId="0" borderId="0" xfId="0" applyFont="1" applyAlignment="1">
      <alignment horizontal="left" vertical="top"/>
    </xf>
    <xf numFmtId="0" fontId="5" fillId="2" borderId="4" xfId="0" applyFont="1" applyFill="1" applyBorder="1"/>
    <xf numFmtId="0" fontId="6" fillId="11" borderId="18" xfId="0" applyFont="1" applyFill="1" applyBorder="1"/>
    <xf numFmtId="165" fontId="4" fillId="11" borderId="18" xfId="0" applyNumberFormat="1" applyFont="1" applyFill="1" applyBorder="1"/>
    <xf numFmtId="0" fontId="4" fillId="11" borderId="18" xfId="0" applyFont="1" applyFill="1" applyBorder="1"/>
    <xf numFmtId="165" fontId="4" fillId="3" borderId="18" xfId="0" applyNumberFormat="1" applyFont="1" applyFill="1" applyBorder="1"/>
    <xf numFmtId="165" fontId="4" fillId="2" borderId="4" xfId="0" applyNumberFormat="1" applyFont="1" applyFill="1" applyBorder="1"/>
    <xf numFmtId="0" fontId="6" fillId="11" borderId="18" xfId="0" applyFont="1" applyFill="1" applyBorder="1" applyAlignment="1"/>
    <xf numFmtId="0" fontId="4" fillId="2" borderId="4" xfId="0" applyFont="1" applyFill="1" applyBorder="1" applyAlignment="1">
      <alignment wrapText="1"/>
    </xf>
    <xf numFmtId="165" fontId="4" fillId="8" borderId="4" xfId="0" applyNumberFormat="1" applyFont="1" applyFill="1" applyBorder="1"/>
    <xf numFmtId="0" fontId="5" fillId="2" borderId="4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/>
    </xf>
    <xf numFmtId="0" fontId="5" fillId="10" borderId="4" xfId="0" applyFont="1" applyFill="1" applyBorder="1" applyAlignment="1">
      <alignment horizontal="center" vertical="center" textRotation="255"/>
    </xf>
    <xf numFmtId="0" fontId="6" fillId="2" borderId="4" xfId="0" applyFont="1" applyFill="1" applyBorder="1" applyAlignment="1">
      <alignment wrapText="1"/>
    </xf>
    <xf numFmtId="0" fontId="6" fillId="11" borderId="18" xfId="0" applyFont="1" applyFill="1" applyBorder="1" applyAlignment="1">
      <alignment horizontal="center" vertical="center"/>
    </xf>
    <xf numFmtId="165" fontId="6" fillId="11" borderId="18" xfId="0" applyNumberFormat="1" applyFont="1" applyFill="1" applyBorder="1" applyAlignment="1">
      <alignment horizontal="center" vertical="center"/>
    </xf>
    <xf numFmtId="0" fontId="4" fillId="11" borderId="18" xfId="0" applyFont="1" applyFill="1" applyBorder="1" applyAlignment="1">
      <alignment horizontal="center" vertical="center"/>
    </xf>
    <xf numFmtId="165" fontId="4" fillId="11" borderId="18" xfId="0" applyNumberFormat="1" applyFont="1" applyFill="1" applyBorder="1" applyAlignment="1">
      <alignment horizontal="center" vertical="center"/>
    </xf>
    <xf numFmtId="165" fontId="4" fillId="12" borderId="4" xfId="0" applyNumberFormat="1" applyFont="1" applyFill="1" applyBorder="1"/>
    <xf numFmtId="165" fontId="6" fillId="11" borderId="18" xfId="0" applyNumberFormat="1" applyFont="1" applyFill="1" applyBorder="1" applyAlignment="1"/>
    <xf numFmtId="0" fontId="9" fillId="13" borderId="4" xfId="0" applyFont="1" applyFill="1" applyBorder="1"/>
    <xf numFmtId="165" fontId="9" fillId="13" borderId="4" xfId="0" applyNumberFormat="1" applyFont="1" applyFill="1" applyBorder="1"/>
    <xf numFmtId="0" fontId="4" fillId="0" borderId="0" xfId="0" applyFont="1" applyAlignment="1">
      <alignment horizontal="center" vertical="center"/>
    </xf>
    <xf numFmtId="165" fontId="4" fillId="2" borderId="28" xfId="0" applyNumberFormat="1" applyFont="1" applyFill="1" applyBorder="1"/>
    <xf numFmtId="0" fontId="5" fillId="10" borderId="28" xfId="0" applyFont="1" applyFill="1" applyBorder="1" applyAlignment="1">
      <alignment horizontal="center" vertical="center" textRotation="255"/>
    </xf>
    <xf numFmtId="0" fontId="4" fillId="3" borderId="28" xfId="0" applyFont="1" applyFill="1" applyBorder="1"/>
    <xf numFmtId="0" fontId="4" fillId="3" borderId="4" xfId="0" applyFont="1" applyFill="1" applyBorder="1" applyAlignment="1">
      <alignment horizontal="center" vertical="center"/>
    </xf>
    <xf numFmtId="167" fontId="6" fillId="11" borderId="18" xfId="0" applyNumberFormat="1" applyFont="1" applyFill="1" applyBorder="1" applyAlignment="1">
      <alignment vertical="center"/>
    </xf>
    <xf numFmtId="0" fontId="6" fillId="2" borderId="28" xfId="0" applyFont="1" applyFill="1" applyBorder="1" applyAlignment="1">
      <alignment vertical="center" wrapText="1"/>
    </xf>
    <xf numFmtId="0" fontId="4" fillId="2" borderId="28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 wrapText="1"/>
    </xf>
    <xf numFmtId="0" fontId="0" fillId="0" borderId="0" xfId="0" applyFont="1" applyAlignment="1"/>
    <xf numFmtId="0" fontId="7" fillId="3" borderId="28" xfId="0" applyFont="1" applyFill="1" applyBorder="1" applyAlignment="1">
      <alignment vertical="center"/>
    </xf>
    <xf numFmtId="2" fontId="6" fillId="3" borderId="4" xfId="0" applyNumberFormat="1" applyFont="1" applyFill="1" applyBorder="1" applyAlignment="1">
      <alignment horizontal="center" vertical="center"/>
    </xf>
    <xf numFmtId="0" fontId="6" fillId="0" borderId="29" xfId="0" applyFont="1" applyBorder="1" applyAlignment="1">
      <alignment horizontal="center" vertical="center"/>
    </xf>
    <xf numFmtId="0" fontId="4" fillId="3" borderId="29" xfId="0" applyFont="1" applyFill="1" applyBorder="1" applyAlignment="1">
      <alignment horizontal="center" vertical="center" wrapText="1"/>
    </xf>
    <xf numFmtId="0" fontId="4" fillId="3" borderId="29" xfId="0" applyFont="1" applyFill="1" applyBorder="1" applyAlignment="1">
      <alignment horizontal="center" vertical="center"/>
    </xf>
    <xf numFmtId="2" fontId="6" fillId="3" borderId="29" xfId="0" applyNumberFormat="1" applyFont="1" applyFill="1" applyBorder="1" applyAlignment="1">
      <alignment horizontal="center" vertical="center"/>
    </xf>
    <xf numFmtId="0" fontId="6" fillId="3" borderId="29" xfId="0" applyFont="1" applyFill="1" applyBorder="1" applyAlignment="1">
      <alignment horizontal="center" vertical="center"/>
    </xf>
    <xf numFmtId="2" fontId="6" fillId="3" borderId="29" xfId="0" applyNumberFormat="1" applyFont="1" applyFill="1" applyBorder="1" applyAlignment="1">
      <alignment horizontal="center" vertical="center" wrapText="1"/>
    </xf>
    <xf numFmtId="0" fontId="5" fillId="3" borderId="29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vertical="center" wrapText="1"/>
    </xf>
    <xf numFmtId="0" fontId="0" fillId="0" borderId="0" xfId="0" applyFont="1" applyAlignment="1"/>
    <xf numFmtId="0" fontId="0" fillId="0" borderId="0" xfId="0" applyFont="1" applyAlignment="1"/>
    <xf numFmtId="0" fontId="6" fillId="2" borderId="28" xfId="0" applyFont="1" applyFill="1" applyBorder="1" applyAlignment="1">
      <alignment vertical="center"/>
    </xf>
    <xf numFmtId="0" fontId="11" fillId="15" borderId="0" xfId="0" applyFont="1" applyFill="1"/>
    <xf numFmtId="0" fontId="11" fillId="15" borderId="0" xfId="0" applyFont="1" applyFill="1" applyAlignment="1">
      <alignment horizontal="center" vertical="center" wrapText="1"/>
    </xf>
    <xf numFmtId="0" fontId="11" fillId="15" borderId="0" xfId="0" applyFont="1" applyFill="1" applyAlignment="1">
      <alignment horizontal="center" vertical="center"/>
    </xf>
    <xf numFmtId="0" fontId="1" fillId="0" borderId="28" xfId="1"/>
    <xf numFmtId="0" fontId="12" fillId="0" borderId="28" xfId="1" applyFont="1"/>
    <xf numFmtId="0" fontId="1" fillId="0" borderId="29" xfId="1" applyBorder="1"/>
    <xf numFmtId="0" fontId="1" fillId="16" borderId="29" xfId="1" applyFill="1" applyBorder="1" applyAlignment="1">
      <alignment horizontal="center"/>
    </xf>
    <xf numFmtId="0" fontId="1" fillId="16" borderId="29" xfId="1" applyFill="1" applyBorder="1" applyAlignment="1">
      <alignment horizontal="center" vertical="top"/>
    </xf>
    <xf numFmtId="0" fontId="1" fillId="16" borderId="29" xfId="1" applyNumberFormat="1" applyFill="1" applyBorder="1" applyAlignment="1">
      <alignment horizontal="center"/>
    </xf>
    <xf numFmtId="0" fontId="1" fillId="0" borderId="29" xfId="1" applyNumberFormat="1" applyBorder="1" applyAlignment="1">
      <alignment horizontal="center"/>
    </xf>
    <xf numFmtId="168" fontId="1" fillId="0" borderId="29" xfId="1" applyNumberFormat="1" applyBorder="1" applyAlignment="1">
      <alignment horizontal="right"/>
    </xf>
    <xf numFmtId="0" fontId="0" fillId="0" borderId="0" xfId="0" applyFont="1" applyAlignment="1"/>
    <xf numFmtId="0" fontId="4" fillId="3" borderId="28" xfId="0" applyFont="1" applyFill="1" applyBorder="1" applyAlignment="1">
      <alignment horizontal="center"/>
    </xf>
    <xf numFmtId="0" fontId="4" fillId="2" borderId="28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/>
    </xf>
    <xf numFmtId="8" fontId="4" fillId="3" borderId="4" xfId="0" applyNumberFormat="1" applyFont="1" applyFill="1" applyBorder="1" applyAlignment="1">
      <alignment horizontal="center"/>
    </xf>
    <xf numFmtId="0" fontId="10" fillId="14" borderId="2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Border="1"/>
    <xf numFmtId="0" fontId="3" fillId="0" borderId="3" xfId="0" applyFont="1" applyBorder="1"/>
    <xf numFmtId="0" fontId="5" fillId="3" borderId="30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/>
    </xf>
    <xf numFmtId="0" fontId="3" fillId="0" borderId="6" xfId="0" applyFont="1" applyBorder="1"/>
    <xf numFmtId="0" fontId="3" fillId="0" borderId="7" xfId="0" applyFont="1" applyBorder="1"/>
    <xf numFmtId="0" fontId="4" fillId="8" borderId="14" xfId="0" applyFont="1" applyFill="1" applyBorder="1" applyAlignment="1">
      <alignment horizontal="center"/>
    </xf>
    <xf numFmtId="0" fontId="3" fillId="0" borderId="15" xfId="0" applyFont="1" applyBorder="1"/>
    <xf numFmtId="0" fontId="3" fillId="0" borderId="16" xfId="0" applyFont="1" applyBorder="1"/>
    <xf numFmtId="0" fontId="5" fillId="10" borderId="17" xfId="0" applyFont="1" applyFill="1" applyBorder="1" applyAlignment="1">
      <alignment horizontal="center" vertical="center" textRotation="255"/>
    </xf>
    <xf numFmtId="0" fontId="3" fillId="0" borderId="19" xfId="0" applyFont="1" applyBorder="1"/>
    <xf numFmtId="0" fontId="3" fillId="0" borderId="20" xfId="0" applyFont="1" applyBorder="1"/>
    <xf numFmtId="0" fontId="3" fillId="0" borderId="22" xfId="0" applyFont="1" applyBorder="1"/>
    <xf numFmtId="0" fontId="3" fillId="0" borderId="23" xfId="0" applyFont="1" applyBorder="1"/>
    <xf numFmtId="0" fontId="3" fillId="0" borderId="24" xfId="0" applyFont="1" applyBorder="1"/>
    <xf numFmtId="0" fontId="0" fillId="0" borderId="0" xfId="0" applyFont="1" applyAlignment="1"/>
    <xf numFmtId="0" fontId="3" fillId="0" borderId="25" xfId="0" applyFont="1" applyBorder="1"/>
    <xf numFmtId="0" fontId="3" fillId="0" borderId="26" xfId="0" applyFont="1" applyBorder="1"/>
    <xf numFmtId="0" fontId="3" fillId="0" borderId="27" xfId="0" applyFont="1" applyBorder="1"/>
    <xf numFmtId="0" fontId="3" fillId="0" borderId="28" xfId="0" applyFont="1" applyBorder="1"/>
  </cellXfs>
  <cellStyles count="2">
    <cellStyle name="Normal" xfId="0" builtinId="0"/>
    <cellStyle name="Normal 2" xfId="1" xr:uid="{F0609BE0-9D0E-4420-A077-04694EF40CE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tm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17</xdr:row>
      <xdr:rowOff>0</xdr:rowOff>
    </xdr:from>
    <xdr:ext cx="57150" cy="0"/>
    <xdr:pic>
      <xdr:nvPicPr>
        <xdr:cNvPr id="2" name="image2.png" descr="Recorte de pantalla">
          <a:extLst>
            <a:ext uri="{FF2B5EF4-FFF2-40B4-BE49-F238E27FC236}">
              <a16:creationId xmlns:a16="http://schemas.microsoft.com/office/drawing/2014/main" id="{21A35CC5-F90B-4BB2-9DDE-3A724C6F4AAB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3943350"/>
          <a:ext cx="57150" cy="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2568542</xdr:colOff>
      <xdr:row>62</xdr:row>
      <xdr:rowOff>96320</xdr:rowOff>
    </xdr:from>
    <xdr:to>
      <xdr:col>7</xdr:col>
      <xdr:colOff>783914</xdr:colOff>
      <xdr:row>81</xdr:row>
      <xdr:rowOff>160533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F0D688A0-8E0B-477A-903B-DD0B51104A5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5655"/>
        <a:stretch/>
      </xdr:blipFill>
      <xdr:spPr>
        <a:xfrm>
          <a:off x="2568542" y="17317520"/>
          <a:ext cx="9352237" cy="3864688"/>
        </a:xfrm>
        <a:prstGeom prst="rect">
          <a:avLst/>
        </a:prstGeom>
      </xdr:spPr>
    </xdr:pic>
    <xdr:clientData/>
  </xdr:twoCellAnchor>
  <xdr:twoCellAnchor editAs="oneCell">
    <xdr:from>
      <xdr:col>11</xdr:col>
      <xdr:colOff>781264</xdr:colOff>
      <xdr:row>13</xdr:row>
      <xdr:rowOff>0</xdr:rowOff>
    </xdr:from>
    <xdr:to>
      <xdr:col>16</xdr:col>
      <xdr:colOff>684944</xdr:colOff>
      <xdr:row>38</xdr:row>
      <xdr:rowOff>21404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FF7A2CB4-C697-4DA3-AF27-FE63603DA7D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34555" t="4120" r="34472" b="5981"/>
        <a:stretch/>
      </xdr:blipFill>
      <xdr:spPr>
        <a:xfrm>
          <a:off x="19459789" y="2867025"/>
          <a:ext cx="4713804" cy="76509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17</xdr:row>
      <xdr:rowOff>0</xdr:rowOff>
    </xdr:from>
    <xdr:ext cx="57150" cy="0"/>
    <xdr:pic>
      <xdr:nvPicPr>
        <xdr:cNvPr id="2" name="image2.png" descr="Recorte de pantalla">
          <a:extLst>
            <a:ext uri="{FF2B5EF4-FFF2-40B4-BE49-F238E27FC236}">
              <a16:creationId xmlns:a16="http://schemas.microsoft.com/office/drawing/2014/main" id="{4177693F-470F-414D-B76C-141534B7EE06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3943350"/>
          <a:ext cx="57150" cy="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08F94-6333-4A6A-A021-9BD99CE1C937}">
  <dimension ref="A1:O1010"/>
  <sheetViews>
    <sheetView zoomScale="89" zoomScaleNormal="89" workbookViewId="0">
      <selection activeCell="H6" sqref="H6"/>
    </sheetView>
  </sheetViews>
  <sheetFormatPr baseColWidth="10" defaultColWidth="11.21875" defaultRowHeight="15" customHeight="1" x14ac:dyDescent="0.2"/>
  <cols>
    <col min="1" max="1" width="44.21875" style="64" customWidth="1"/>
    <col min="2" max="2" width="29.33203125" style="64" customWidth="1"/>
    <col min="3" max="4" width="10" style="64"/>
    <col min="5" max="6" width="11.21875" style="64" customWidth="1"/>
    <col min="7" max="7" width="14" style="64" customWidth="1"/>
    <col min="8" max="8" width="15.109375" style="64" customWidth="1"/>
    <col min="9" max="9" width="17.77734375" style="64" customWidth="1"/>
    <col min="10" max="10" width="21.44140625" style="64" customWidth="1"/>
    <col min="11" max="11" width="21.88671875" style="64" customWidth="1"/>
    <col min="12" max="16384" width="11.21875" style="64"/>
  </cols>
  <sheetData>
    <row r="1" spans="1:15" ht="36.75" customHeight="1" x14ac:dyDescent="0.25">
      <c r="A1" s="84" t="s">
        <v>46</v>
      </c>
      <c r="B1" s="85"/>
      <c r="C1" s="85"/>
      <c r="D1" s="85"/>
      <c r="E1" s="85"/>
      <c r="F1" s="85"/>
      <c r="G1" s="85"/>
      <c r="H1" s="85"/>
      <c r="I1" s="85"/>
      <c r="J1" s="86"/>
      <c r="K1" s="1"/>
      <c r="L1" s="2"/>
    </row>
    <row r="2" spans="1:15" ht="15.75" customHeight="1" x14ac:dyDescent="0.25">
      <c r="A2" s="2"/>
      <c r="B2" s="87"/>
      <c r="C2" s="87"/>
      <c r="D2" s="87"/>
      <c r="E2" s="87"/>
      <c r="G2" s="2"/>
      <c r="H2" s="2"/>
      <c r="I2" s="2"/>
      <c r="J2" s="2"/>
      <c r="K2" s="2"/>
      <c r="L2" s="2"/>
    </row>
    <row r="3" spans="1:15" ht="15.75" customHeight="1" thickBot="1" x14ac:dyDescent="0.3">
      <c r="A3" s="3" t="s">
        <v>0</v>
      </c>
      <c r="B3" s="56"/>
      <c r="C3" s="57"/>
      <c r="D3" s="57"/>
      <c r="E3" s="58"/>
      <c r="F3" s="58"/>
      <c r="G3" s="2"/>
      <c r="H3" s="2"/>
      <c r="I3" s="2"/>
      <c r="J3" s="2"/>
      <c r="K3" s="2"/>
      <c r="L3" s="2"/>
    </row>
    <row r="4" spans="1:15" ht="15.75" customHeight="1" thickBot="1" x14ac:dyDescent="0.3">
      <c r="A4" s="4">
        <f>H6/A6</f>
        <v>276.58800000000002</v>
      </c>
      <c r="B4" s="59"/>
      <c r="C4" s="60"/>
      <c r="D4" s="58"/>
      <c r="E4" s="58"/>
      <c r="F4" s="58"/>
      <c r="G4" s="88" t="s">
        <v>1</v>
      </c>
      <c r="H4" s="89"/>
      <c r="I4" s="90"/>
      <c r="J4" s="88" t="s">
        <v>2</v>
      </c>
      <c r="K4" s="90"/>
      <c r="L4" s="2"/>
      <c r="M4" s="2"/>
      <c r="N4" s="2"/>
      <c r="O4" s="2"/>
    </row>
    <row r="5" spans="1:15" ht="15.75" customHeight="1" x14ac:dyDescent="0.25">
      <c r="A5" s="5" t="s">
        <v>47</v>
      </c>
      <c r="B5" s="59"/>
      <c r="C5" s="58"/>
      <c r="D5" s="58"/>
      <c r="E5" s="58"/>
      <c r="F5" s="58"/>
      <c r="G5" s="6" t="s">
        <v>3</v>
      </c>
      <c r="H5" s="7" t="s">
        <v>4</v>
      </c>
      <c r="I5" s="8" t="s">
        <v>5</v>
      </c>
      <c r="J5" s="9" t="s">
        <v>6</v>
      </c>
      <c r="K5" s="10" t="s">
        <v>7</v>
      </c>
      <c r="L5" s="2"/>
      <c r="M5" s="2"/>
      <c r="N5" s="2"/>
      <c r="O5" s="2"/>
    </row>
    <row r="6" spans="1:15" ht="15.75" customHeight="1" thickBot="1" x14ac:dyDescent="0.3">
      <c r="A6" s="11">
        <v>1</v>
      </c>
      <c r="B6" s="61"/>
      <c r="C6" s="61"/>
      <c r="D6" s="61"/>
      <c r="E6" s="58"/>
      <c r="F6" s="58"/>
      <c r="G6" s="12">
        <f>H57</f>
        <v>204.88</v>
      </c>
      <c r="H6" s="13">
        <f>G6*1.35</f>
        <v>276.58800000000002</v>
      </c>
      <c r="I6" s="14">
        <f>H6-G6</f>
        <v>71.708000000000027</v>
      </c>
      <c r="J6" s="12">
        <f>ABS(I57)</f>
        <v>0</v>
      </c>
      <c r="K6" s="14">
        <f>H6-ABS(J6)</f>
        <v>276.58800000000002</v>
      </c>
      <c r="L6" s="2"/>
      <c r="M6" s="2"/>
      <c r="N6" s="2"/>
      <c r="O6" s="2"/>
    </row>
    <row r="7" spans="1:15" ht="15.75" customHeight="1" x14ac:dyDescent="0.25">
      <c r="A7" s="54"/>
      <c r="B7" s="59"/>
      <c r="C7" s="58"/>
      <c r="D7" s="62"/>
      <c r="E7" s="62"/>
      <c r="F7" s="62"/>
      <c r="G7" s="46"/>
      <c r="H7" s="46"/>
      <c r="I7" s="46"/>
      <c r="J7" s="46"/>
      <c r="K7" s="46"/>
      <c r="L7" s="46"/>
      <c r="M7" s="46"/>
      <c r="N7" s="46"/>
      <c r="O7" s="46"/>
    </row>
    <row r="8" spans="1:15" ht="15.75" customHeight="1" x14ac:dyDescent="0.25">
      <c r="A8" s="54"/>
      <c r="B8" s="59"/>
      <c r="C8" s="58"/>
      <c r="D8" s="58"/>
      <c r="E8" s="58"/>
      <c r="F8" s="58"/>
      <c r="G8" s="46"/>
      <c r="H8" s="46"/>
      <c r="I8" s="46"/>
      <c r="J8" s="46"/>
      <c r="K8" s="46"/>
      <c r="L8" s="46"/>
      <c r="M8" s="46"/>
      <c r="N8" s="46"/>
      <c r="O8" s="46"/>
    </row>
    <row r="9" spans="1:15" ht="15.75" customHeight="1" x14ac:dyDescent="0.25">
      <c r="A9" s="54"/>
      <c r="B9" s="59"/>
      <c r="C9" s="58"/>
      <c r="D9" s="58"/>
      <c r="E9" s="58"/>
      <c r="F9" s="58"/>
      <c r="G9" s="46"/>
      <c r="H9" s="46"/>
      <c r="I9" s="46"/>
      <c r="J9" s="46"/>
      <c r="K9" s="46"/>
      <c r="L9" s="46"/>
      <c r="M9" s="46"/>
      <c r="N9" s="46"/>
      <c r="O9" s="46"/>
    </row>
    <row r="10" spans="1:15" ht="15.75" customHeight="1" x14ac:dyDescent="0.25">
      <c r="A10" s="54"/>
      <c r="B10" s="59"/>
      <c r="C10" s="58"/>
      <c r="D10" s="58"/>
      <c r="E10" s="58"/>
      <c r="F10" s="58"/>
      <c r="G10" s="46"/>
      <c r="H10" s="46"/>
      <c r="I10" s="46"/>
      <c r="J10" s="46"/>
      <c r="K10" s="46"/>
      <c r="L10" s="46"/>
      <c r="M10" s="46"/>
      <c r="N10" s="46"/>
      <c r="O10" s="46"/>
    </row>
    <row r="11" spans="1:15" ht="15.75" customHeight="1" x14ac:dyDescent="0.25">
      <c r="A11" s="54"/>
      <c r="B11" s="59"/>
      <c r="C11" s="58"/>
      <c r="D11" s="58"/>
      <c r="E11" s="58"/>
      <c r="F11" s="58"/>
      <c r="G11" s="46"/>
      <c r="H11" s="46"/>
      <c r="I11" s="46"/>
      <c r="J11" s="46"/>
      <c r="K11" s="46"/>
      <c r="L11" s="46"/>
      <c r="M11" s="46"/>
      <c r="N11" s="46"/>
      <c r="O11" s="46"/>
    </row>
    <row r="12" spans="1:15" ht="15.75" customHeight="1" x14ac:dyDescent="0.25">
      <c r="A12" s="2"/>
      <c r="B12" s="55"/>
      <c r="C12" s="47"/>
      <c r="D12" s="47"/>
      <c r="E12" s="47"/>
      <c r="F12" s="47"/>
      <c r="G12" s="46"/>
      <c r="H12" s="46"/>
      <c r="I12" s="46"/>
      <c r="J12" s="46"/>
      <c r="K12" s="46"/>
      <c r="L12" s="2"/>
      <c r="M12" s="2"/>
      <c r="N12" s="2"/>
      <c r="O12" s="2"/>
    </row>
    <row r="13" spans="1:15" ht="15.75" customHeight="1" x14ac:dyDescent="0.25">
      <c r="A13" s="15"/>
      <c r="B13" s="2"/>
      <c r="C13" s="2"/>
      <c r="D13" s="2"/>
      <c r="E13" s="2"/>
      <c r="F13" s="2"/>
      <c r="G13" s="2"/>
      <c r="H13" s="2"/>
      <c r="I13" s="2"/>
      <c r="J13" s="2"/>
      <c r="L13" s="2"/>
      <c r="M13" s="2"/>
      <c r="N13" s="2"/>
      <c r="O13" s="2"/>
    </row>
    <row r="14" spans="1:15" ht="15.75" customHeight="1" x14ac:dyDescent="0.25">
      <c r="A14" s="2"/>
      <c r="B14" s="2"/>
      <c r="C14" s="91" t="s">
        <v>8</v>
      </c>
      <c r="D14" s="92"/>
      <c r="E14" s="92"/>
      <c r="F14" s="92"/>
      <c r="G14" s="93"/>
      <c r="H14" s="16" t="s">
        <v>9</v>
      </c>
      <c r="I14" s="16" t="s">
        <v>10</v>
      </c>
      <c r="J14" s="16" t="s">
        <v>11</v>
      </c>
      <c r="K14" s="2"/>
      <c r="L14" s="2"/>
      <c r="M14" s="2"/>
      <c r="N14" s="2"/>
      <c r="O14" s="2"/>
    </row>
    <row r="15" spans="1:15" ht="37.5" customHeight="1" x14ac:dyDescent="0.25">
      <c r="A15" s="17" t="s">
        <v>12</v>
      </c>
      <c r="B15" s="18"/>
      <c r="C15" s="19" t="s">
        <v>13</v>
      </c>
      <c r="D15" s="19" t="s">
        <v>14</v>
      </c>
      <c r="E15" s="20" t="s">
        <v>15</v>
      </c>
      <c r="F15" s="20" t="s">
        <v>16</v>
      </c>
      <c r="G15" s="20"/>
      <c r="H15" s="20"/>
      <c r="I15" s="20"/>
      <c r="J15" s="20"/>
      <c r="K15" s="21"/>
      <c r="L15" s="2"/>
      <c r="M15" s="2"/>
      <c r="N15" s="2"/>
      <c r="O15" s="2"/>
    </row>
    <row r="16" spans="1:15" ht="15.75" customHeight="1" x14ac:dyDescent="0.25">
      <c r="A16" s="22" t="s">
        <v>17</v>
      </c>
      <c r="B16" s="22"/>
      <c r="C16" s="22"/>
      <c r="D16" s="22"/>
      <c r="E16" s="22"/>
      <c r="F16" s="22"/>
      <c r="G16" s="22"/>
      <c r="H16" s="1"/>
      <c r="I16" s="1"/>
      <c r="J16" s="1"/>
      <c r="K16" s="94"/>
      <c r="L16" s="2"/>
      <c r="M16" s="2"/>
      <c r="N16" s="2"/>
      <c r="O16" s="2"/>
    </row>
    <row r="17" spans="1:15" ht="15.75" customHeight="1" x14ac:dyDescent="0.25">
      <c r="A17" s="1" t="s">
        <v>40</v>
      </c>
      <c r="B17" s="1"/>
      <c r="C17" s="23"/>
      <c r="D17" s="24">
        <v>18.329999999999998</v>
      </c>
      <c r="E17" s="25"/>
      <c r="F17" s="25"/>
      <c r="G17" s="24"/>
      <c r="H17" s="26">
        <f t="shared" ref="H17:H19" si="0">C17*D17*E17</f>
        <v>0</v>
      </c>
      <c r="I17" s="26"/>
      <c r="J17" s="27">
        <f>I17-H17</f>
        <v>0</v>
      </c>
      <c r="K17" s="94"/>
      <c r="L17" s="2"/>
      <c r="M17" s="2"/>
      <c r="N17" s="2"/>
      <c r="O17" s="2"/>
    </row>
    <row r="18" spans="1:15" ht="15.75" customHeight="1" x14ac:dyDescent="0.25">
      <c r="A18" s="1" t="s">
        <v>18</v>
      </c>
      <c r="B18" s="1"/>
      <c r="C18" s="28">
        <v>1</v>
      </c>
      <c r="D18" s="24">
        <v>15</v>
      </c>
      <c r="E18" s="25">
        <v>3</v>
      </c>
      <c r="F18" s="25"/>
      <c r="G18" s="24"/>
      <c r="H18" s="26">
        <f t="shared" si="0"/>
        <v>45</v>
      </c>
      <c r="I18" s="26"/>
      <c r="J18" s="27"/>
      <c r="K18" s="94"/>
      <c r="L18" s="2"/>
      <c r="M18" s="2"/>
      <c r="N18" s="2"/>
      <c r="O18" s="2"/>
    </row>
    <row r="19" spans="1:15" ht="15.75" customHeight="1" x14ac:dyDescent="0.25">
      <c r="A19" s="1" t="s">
        <v>19</v>
      </c>
      <c r="B19" s="1"/>
      <c r="C19" s="28"/>
      <c r="D19" s="24">
        <v>13</v>
      </c>
      <c r="E19" s="25"/>
      <c r="F19" s="25"/>
      <c r="G19" s="24"/>
      <c r="H19" s="26">
        <f t="shared" si="0"/>
        <v>0</v>
      </c>
      <c r="I19" s="26"/>
      <c r="J19" s="27">
        <f>I19-H19</f>
        <v>0</v>
      </c>
      <c r="K19" s="94"/>
      <c r="L19" s="2"/>
      <c r="M19" s="2"/>
      <c r="N19" s="2"/>
      <c r="O19" s="2"/>
    </row>
    <row r="20" spans="1:15" ht="15.75" customHeight="1" x14ac:dyDescent="0.25">
      <c r="A20" s="1" t="s">
        <v>20</v>
      </c>
      <c r="B20" s="1"/>
      <c r="C20" s="23"/>
      <c r="D20" s="24">
        <v>2.29</v>
      </c>
      <c r="E20" s="25"/>
      <c r="F20" s="25"/>
      <c r="G20" s="24"/>
      <c r="H20" s="26">
        <f t="shared" ref="H20:H22" si="1">C20*D20*E20*F20</f>
        <v>0</v>
      </c>
      <c r="I20" s="26"/>
      <c r="J20" s="27"/>
      <c r="K20" s="94"/>
      <c r="L20" s="2"/>
      <c r="M20" s="2"/>
      <c r="N20" s="2"/>
      <c r="O20" s="2"/>
    </row>
    <row r="21" spans="1:15" ht="15" customHeight="1" x14ac:dyDescent="0.25">
      <c r="A21" s="29" t="s">
        <v>21</v>
      </c>
      <c r="B21" s="1"/>
      <c r="C21" s="28"/>
      <c r="D21" s="24">
        <v>1.88</v>
      </c>
      <c r="E21" s="25"/>
      <c r="F21" s="28"/>
      <c r="G21" s="24"/>
      <c r="H21" s="26">
        <f t="shared" si="1"/>
        <v>0</v>
      </c>
      <c r="I21" s="26"/>
      <c r="J21" s="27">
        <f t="shared" ref="J21:J22" si="2">I21-H21</f>
        <v>0</v>
      </c>
      <c r="K21" s="94"/>
      <c r="L21" s="2"/>
      <c r="M21" s="2"/>
      <c r="N21" s="2"/>
      <c r="O21" s="2"/>
    </row>
    <row r="22" spans="1:15" ht="15.75" customHeight="1" x14ac:dyDescent="0.25">
      <c r="A22" s="29" t="s">
        <v>22</v>
      </c>
      <c r="B22" s="1"/>
      <c r="C22" s="28"/>
      <c r="D22" s="24">
        <v>1.63</v>
      </c>
      <c r="E22" s="25"/>
      <c r="F22" s="28"/>
      <c r="G22" s="24"/>
      <c r="H22" s="26">
        <f t="shared" si="1"/>
        <v>0</v>
      </c>
      <c r="I22" s="26"/>
      <c r="J22" s="27">
        <f t="shared" si="2"/>
        <v>0</v>
      </c>
      <c r="K22" s="94"/>
      <c r="L22" s="2"/>
      <c r="M22" s="2"/>
      <c r="N22" s="2"/>
      <c r="O22" s="2"/>
    </row>
    <row r="23" spans="1:15" ht="15.75" customHeight="1" x14ac:dyDescent="0.25">
      <c r="A23" s="29"/>
      <c r="B23" s="1"/>
      <c r="C23" s="28"/>
      <c r="D23" s="24">
        <v>5</v>
      </c>
      <c r="E23" s="25"/>
      <c r="F23" s="25"/>
      <c r="G23" s="24"/>
      <c r="H23" s="26">
        <f t="shared" ref="H23:H29" si="3">C23*D23*E23</f>
        <v>0</v>
      </c>
      <c r="I23" s="26"/>
      <c r="J23" s="27"/>
      <c r="K23" s="94"/>
      <c r="L23" s="2"/>
      <c r="M23" s="2"/>
      <c r="N23" s="2"/>
      <c r="O23" s="2"/>
    </row>
    <row r="24" spans="1:15" ht="15.75" customHeight="1" x14ac:dyDescent="0.25">
      <c r="A24" s="29"/>
      <c r="B24" s="1"/>
      <c r="C24" s="25"/>
      <c r="D24" s="24"/>
      <c r="E24" s="25"/>
      <c r="F24" s="25"/>
      <c r="G24" s="24"/>
      <c r="H24" s="26">
        <f t="shared" si="3"/>
        <v>0</v>
      </c>
      <c r="I24" s="26"/>
      <c r="J24" s="27"/>
      <c r="K24" s="94"/>
      <c r="L24" s="2"/>
      <c r="M24" s="2"/>
      <c r="N24" s="2"/>
      <c r="O24" s="2"/>
    </row>
    <row r="25" spans="1:15" ht="15.75" customHeight="1" x14ac:dyDescent="0.25">
      <c r="A25" s="29"/>
      <c r="B25" s="1"/>
      <c r="C25" s="25"/>
      <c r="D25" s="24"/>
      <c r="E25" s="25"/>
      <c r="F25" s="25"/>
      <c r="G25" s="24"/>
      <c r="H25" s="26">
        <f t="shared" si="3"/>
        <v>0</v>
      </c>
      <c r="I25" s="26"/>
      <c r="J25" s="27"/>
      <c r="K25" s="94"/>
      <c r="L25" s="2"/>
      <c r="M25" s="2"/>
      <c r="N25" s="2"/>
      <c r="O25" s="2"/>
    </row>
    <row r="26" spans="1:15" ht="15.75" customHeight="1" x14ac:dyDescent="0.25">
      <c r="A26" s="29"/>
      <c r="B26" s="1"/>
      <c r="C26" s="25"/>
      <c r="D26" s="24"/>
      <c r="E26" s="25"/>
      <c r="F26" s="25"/>
      <c r="G26" s="24"/>
      <c r="H26" s="26">
        <f t="shared" si="3"/>
        <v>0</v>
      </c>
      <c r="I26" s="26"/>
      <c r="J26" s="27"/>
      <c r="K26" s="94"/>
      <c r="L26" s="2"/>
      <c r="M26" s="2"/>
      <c r="N26" s="2"/>
      <c r="O26" s="2"/>
    </row>
    <row r="27" spans="1:15" ht="15.75" customHeight="1" x14ac:dyDescent="0.25">
      <c r="A27" s="29"/>
      <c r="B27" s="1"/>
      <c r="C27" s="25"/>
      <c r="D27" s="24"/>
      <c r="E27" s="25"/>
      <c r="F27" s="25"/>
      <c r="G27" s="24"/>
      <c r="H27" s="26">
        <f t="shared" si="3"/>
        <v>0</v>
      </c>
      <c r="I27" s="26"/>
      <c r="J27" s="27"/>
      <c r="K27" s="94"/>
      <c r="L27" s="2"/>
      <c r="M27" s="2"/>
      <c r="N27" s="2"/>
      <c r="O27" s="2"/>
    </row>
    <row r="28" spans="1:15" ht="15.75" customHeight="1" x14ac:dyDescent="0.25">
      <c r="A28" s="1"/>
      <c r="B28" s="1"/>
      <c r="C28" s="25"/>
      <c r="D28" s="24"/>
      <c r="E28" s="25"/>
      <c r="F28" s="25"/>
      <c r="G28" s="24"/>
      <c r="H28" s="26">
        <f t="shared" si="3"/>
        <v>0</v>
      </c>
      <c r="I28" s="26"/>
      <c r="J28" s="27">
        <f t="shared" ref="J28:J29" si="4">I28-H28</f>
        <v>0</v>
      </c>
      <c r="K28" s="94"/>
      <c r="L28" s="2"/>
      <c r="M28" s="2"/>
      <c r="N28" s="2"/>
      <c r="O28" s="2"/>
    </row>
    <row r="29" spans="1:15" ht="15.75" customHeight="1" x14ac:dyDescent="0.25">
      <c r="A29" s="1"/>
      <c r="B29" s="1"/>
      <c r="C29" s="25"/>
      <c r="D29" s="24"/>
      <c r="E29" s="25"/>
      <c r="F29" s="25"/>
      <c r="G29" s="24"/>
      <c r="H29" s="26">
        <f t="shared" si="3"/>
        <v>0</v>
      </c>
      <c r="I29" s="26"/>
      <c r="J29" s="27">
        <f t="shared" si="4"/>
        <v>0</v>
      </c>
      <c r="K29" s="94"/>
      <c r="L29" s="2"/>
      <c r="M29" s="2"/>
      <c r="N29" s="2"/>
      <c r="O29" s="2"/>
    </row>
    <row r="30" spans="1:15" ht="15.75" customHeight="1" x14ac:dyDescent="0.25">
      <c r="A30" s="1"/>
      <c r="B30" s="1"/>
      <c r="C30" s="1"/>
      <c r="D30" s="1"/>
      <c r="E30" s="1"/>
      <c r="F30" s="1"/>
      <c r="G30" s="1"/>
      <c r="H30" s="30">
        <f t="shared" ref="H30:I30" si="5">SUM(H17:H29)</f>
        <v>45</v>
      </c>
      <c r="I30" s="30">
        <f t="shared" si="5"/>
        <v>0</v>
      </c>
      <c r="J30" s="27"/>
      <c r="K30" s="94"/>
      <c r="L30" s="2"/>
      <c r="M30" s="2"/>
      <c r="N30" s="2"/>
      <c r="O30" s="2"/>
    </row>
    <row r="31" spans="1:15" ht="15.75" customHeight="1" x14ac:dyDescent="0.25">
      <c r="A31" s="67" t="s">
        <v>23</v>
      </c>
      <c r="B31" s="67"/>
      <c r="C31" s="68" t="s">
        <v>24</v>
      </c>
      <c r="D31" s="69" t="s">
        <v>25</v>
      </c>
      <c r="E31" s="32"/>
      <c r="F31" s="22"/>
      <c r="G31" s="22"/>
      <c r="H31" s="27"/>
      <c r="I31" s="27"/>
      <c r="J31" s="27"/>
      <c r="K31" s="94"/>
      <c r="L31" s="2"/>
      <c r="M31" s="2"/>
      <c r="N31" s="2"/>
      <c r="O31" s="2"/>
    </row>
    <row r="32" spans="1:15" ht="39.950000000000003" customHeight="1" x14ac:dyDescent="0.25">
      <c r="A32" s="49" t="s">
        <v>45</v>
      </c>
      <c r="B32" s="50"/>
      <c r="C32" s="35">
        <v>1</v>
      </c>
      <c r="D32" s="48">
        <v>15</v>
      </c>
      <c r="E32" s="24"/>
      <c r="F32" s="24"/>
      <c r="G32" s="24"/>
      <c r="H32" s="26">
        <f>C32*D32</f>
        <v>15</v>
      </c>
      <c r="I32" s="26"/>
      <c r="J32" s="27">
        <f>I32-H32</f>
        <v>-15</v>
      </c>
      <c r="K32" s="33"/>
      <c r="L32" s="2"/>
      <c r="M32" s="2"/>
      <c r="N32" s="2"/>
      <c r="O32" s="2"/>
    </row>
    <row r="33" spans="1:15" ht="39.950000000000003" customHeight="1" x14ac:dyDescent="0.25">
      <c r="A33" s="49" t="s">
        <v>43</v>
      </c>
      <c r="B33" s="50"/>
      <c r="C33" s="35">
        <v>1</v>
      </c>
      <c r="D33" s="48">
        <v>68</v>
      </c>
      <c r="E33" s="24"/>
      <c r="F33" s="24"/>
      <c r="G33" s="24"/>
      <c r="H33" s="26">
        <f t="shared" ref="H33:H48" si="6">C33*D33</f>
        <v>68</v>
      </c>
      <c r="I33" s="26"/>
      <c r="J33" s="44"/>
      <c r="K33" s="45"/>
      <c r="L33" s="46"/>
      <c r="M33" s="46"/>
      <c r="N33" s="46"/>
      <c r="O33" s="46"/>
    </row>
    <row r="34" spans="1:15" ht="38.25" customHeight="1" x14ac:dyDescent="0.25">
      <c r="A34" s="49" t="s">
        <v>44</v>
      </c>
      <c r="B34" s="50"/>
      <c r="C34" s="35">
        <v>1</v>
      </c>
      <c r="D34" s="48">
        <v>2</v>
      </c>
      <c r="E34" s="24"/>
      <c r="F34" s="24"/>
      <c r="G34" s="24"/>
      <c r="H34" s="26">
        <f t="shared" si="6"/>
        <v>2</v>
      </c>
      <c r="I34" s="26"/>
      <c r="J34" s="44"/>
      <c r="K34" s="45"/>
      <c r="L34" s="46"/>
      <c r="M34" s="46"/>
      <c r="N34" s="46"/>
      <c r="O34" s="46"/>
    </row>
    <row r="35" spans="1:15" ht="50.1" customHeight="1" x14ac:dyDescent="0.25">
      <c r="A35" s="49"/>
      <c r="B35" s="50"/>
      <c r="C35" s="35"/>
      <c r="D35" s="48"/>
      <c r="E35" s="24"/>
      <c r="F35" s="24"/>
      <c r="G35" s="24"/>
      <c r="H35" s="26">
        <f t="shared" si="6"/>
        <v>0</v>
      </c>
      <c r="I35" s="26"/>
      <c r="J35" s="44"/>
      <c r="K35" s="45"/>
      <c r="L35" s="46"/>
      <c r="M35" s="46"/>
      <c r="N35" s="46"/>
      <c r="O35" s="46"/>
    </row>
    <row r="36" spans="1:15" ht="50.1" customHeight="1" x14ac:dyDescent="0.25">
      <c r="A36" s="49"/>
      <c r="B36" s="50"/>
      <c r="C36" s="35"/>
      <c r="D36" s="48"/>
      <c r="E36" s="24"/>
      <c r="F36" s="24"/>
      <c r="G36" s="24"/>
      <c r="H36" s="26">
        <f t="shared" si="6"/>
        <v>0</v>
      </c>
      <c r="I36" s="26"/>
      <c r="J36" s="44"/>
      <c r="K36" s="45"/>
      <c r="L36" s="46"/>
      <c r="M36" s="46"/>
      <c r="N36" s="46"/>
      <c r="O36" s="46"/>
    </row>
    <row r="37" spans="1:15" ht="39.950000000000003" customHeight="1" x14ac:dyDescent="0.25">
      <c r="A37" s="66"/>
      <c r="B37" s="50"/>
      <c r="C37" s="35"/>
      <c r="D37" s="48"/>
      <c r="E37" s="24"/>
      <c r="F37" s="24"/>
      <c r="G37" s="24"/>
      <c r="H37" s="26">
        <f t="shared" si="6"/>
        <v>0</v>
      </c>
      <c r="I37" s="26"/>
      <c r="J37" s="44"/>
      <c r="K37" s="45"/>
      <c r="L37" s="46"/>
      <c r="M37" s="46"/>
      <c r="N37" s="46"/>
      <c r="O37" s="46"/>
    </row>
    <row r="38" spans="1:15" ht="39.950000000000003" customHeight="1" x14ac:dyDescent="0.25">
      <c r="A38" s="66"/>
      <c r="B38" s="50"/>
      <c r="C38" s="35"/>
      <c r="D38" s="48"/>
      <c r="E38" s="24"/>
      <c r="F38" s="24"/>
      <c r="G38" s="24"/>
      <c r="H38" s="26">
        <f t="shared" si="6"/>
        <v>0</v>
      </c>
      <c r="I38" s="26"/>
      <c r="J38" s="44"/>
      <c r="K38" s="45"/>
      <c r="L38" s="46"/>
      <c r="M38" s="46"/>
      <c r="N38" s="46"/>
      <c r="O38" s="46"/>
    </row>
    <row r="39" spans="1:15" ht="50.1" customHeight="1" x14ac:dyDescent="0.25">
      <c r="A39" s="49"/>
      <c r="B39" s="50"/>
      <c r="C39" s="35"/>
      <c r="D39" s="48"/>
      <c r="E39" s="24"/>
      <c r="F39" s="24"/>
      <c r="G39" s="24"/>
      <c r="H39" s="26">
        <f t="shared" si="6"/>
        <v>0</v>
      </c>
      <c r="I39" s="26"/>
      <c r="J39" s="44"/>
      <c r="K39" s="45"/>
      <c r="L39" s="46"/>
      <c r="M39" s="46"/>
      <c r="N39" s="46"/>
      <c r="O39" s="46"/>
    </row>
    <row r="40" spans="1:15" ht="44.25" customHeight="1" x14ac:dyDescent="0.25">
      <c r="A40" s="34"/>
      <c r="B40" s="52"/>
      <c r="C40" s="35"/>
      <c r="D40" s="36"/>
      <c r="E40" s="24"/>
      <c r="F40" s="24"/>
      <c r="G40" s="24"/>
      <c r="H40" s="26">
        <f t="shared" si="6"/>
        <v>0</v>
      </c>
      <c r="I40" s="26"/>
      <c r="J40" s="27"/>
      <c r="K40" s="33"/>
      <c r="L40" s="2"/>
      <c r="M40" s="2"/>
      <c r="N40" s="2"/>
      <c r="O40" s="2"/>
    </row>
    <row r="41" spans="1:15" ht="29.25" customHeight="1" x14ac:dyDescent="0.25">
      <c r="A41" s="34"/>
      <c r="B41" s="52"/>
      <c r="C41" s="35"/>
      <c r="D41" s="36"/>
      <c r="E41" s="24"/>
      <c r="F41" s="24"/>
      <c r="G41" s="24"/>
      <c r="H41" s="26">
        <f t="shared" si="6"/>
        <v>0</v>
      </c>
      <c r="I41" s="26"/>
      <c r="J41" s="27"/>
      <c r="K41" s="33"/>
      <c r="L41" s="2"/>
      <c r="M41" s="2"/>
      <c r="N41" s="2"/>
      <c r="O41" s="2"/>
    </row>
    <row r="42" spans="1:15" ht="43.5" customHeight="1" x14ac:dyDescent="0.25">
      <c r="A42" s="34"/>
      <c r="B42" s="52"/>
      <c r="C42" s="35"/>
      <c r="D42" s="36"/>
      <c r="E42" s="24"/>
      <c r="F42" s="24"/>
      <c r="G42" s="24"/>
      <c r="H42" s="26">
        <f t="shared" si="6"/>
        <v>0</v>
      </c>
      <c r="I42" s="26"/>
      <c r="J42" s="27">
        <f t="shared" ref="J42:J48" si="7">I42-H42</f>
        <v>0</v>
      </c>
      <c r="K42" s="33"/>
      <c r="L42" s="2"/>
      <c r="M42" s="2"/>
      <c r="N42" s="2"/>
      <c r="O42" s="2"/>
    </row>
    <row r="43" spans="1:15" ht="43.5" customHeight="1" x14ac:dyDescent="0.25">
      <c r="A43" s="34"/>
      <c r="B43" s="51"/>
      <c r="C43" s="35"/>
      <c r="D43" s="36"/>
      <c r="E43" s="24"/>
      <c r="F43" s="24"/>
      <c r="G43" s="24"/>
      <c r="H43" s="26">
        <f t="shared" si="6"/>
        <v>0</v>
      </c>
      <c r="I43" s="26"/>
      <c r="J43" s="27">
        <f t="shared" si="7"/>
        <v>0</v>
      </c>
      <c r="K43" s="33"/>
      <c r="L43" s="2"/>
      <c r="M43" s="2"/>
      <c r="N43" s="2"/>
      <c r="O43" s="2"/>
    </row>
    <row r="44" spans="1:15" ht="15.75" customHeight="1" x14ac:dyDescent="0.25">
      <c r="A44" s="34"/>
      <c r="B44" s="51"/>
      <c r="C44" s="35"/>
      <c r="D44" s="36"/>
      <c r="E44" s="24"/>
      <c r="F44" s="24"/>
      <c r="G44" s="24"/>
      <c r="H44" s="26">
        <f t="shared" si="6"/>
        <v>0</v>
      </c>
      <c r="I44" s="26"/>
      <c r="J44" s="27">
        <f t="shared" si="7"/>
        <v>0</v>
      </c>
      <c r="K44" s="33"/>
      <c r="L44" s="2"/>
      <c r="M44" s="2"/>
      <c r="N44" s="2"/>
      <c r="O44" s="2"/>
    </row>
    <row r="45" spans="1:15" ht="15.75" customHeight="1" x14ac:dyDescent="0.25">
      <c r="A45" s="29"/>
      <c r="B45" s="51"/>
      <c r="C45" s="37"/>
      <c r="D45" s="38"/>
      <c r="E45" s="24"/>
      <c r="F45" s="24"/>
      <c r="G45" s="24"/>
      <c r="H45" s="26">
        <f t="shared" si="6"/>
        <v>0</v>
      </c>
      <c r="I45" s="26"/>
      <c r="J45" s="27">
        <f t="shared" si="7"/>
        <v>0</v>
      </c>
      <c r="K45" s="33"/>
      <c r="L45" s="2"/>
      <c r="M45" s="2"/>
      <c r="N45" s="2"/>
      <c r="O45" s="2"/>
    </row>
    <row r="46" spans="1:15" ht="15.75" customHeight="1" x14ac:dyDescent="0.25">
      <c r="A46" s="29"/>
      <c r="B46" s="51"/>
      <c r="C46" s="37"/>
      <c r="D46" s="38"/>
      <c r="E46" s="24"/>
      <c r="F46" s="24"/>
      <c r="G46" s="24"/>
      <c r="H46" s="26">
        <f t="shared" si="6"/>
        <v>0</v>
      </c>
      <c r="I46" s="26"/>
      <c r="J46" s="27">
        <f t="shared" si="7"/>
        <v>0</v>
      </c>
      <c r="K46" s="33"/>
      <c r="L46" s="2"/>
      <c r="M46" s="2"/>
      <c r="N46" s="2"/>
      <c r="O46" s="2"/>
    </row>
    <row r="47" spans="1:15" ht="15.75" customHeight="1" x14ac:dyDescent="0.25">
      <c r="A47" s="29"/>
      <c r="B47" s="51"/>
      <c r="C47" s="37"/>
      <c r="D47" s="38"/>
      <c r="E47" s="24"/>
      <c r="F47" s="24"/>
      <c r="G47" s="24"/>
      <c r="H47" s="26">
        <f t="shared" si="6"/>
        <v>0</v>
      </c>
      <c r="I47" s="26"/>
      <c r="J47" s="27">
        <f t="shared" si="7"/>
        <v>0</v>
      </c>
      <c r="K47" s="33"/>
      <c r="L47" s="2"/>
      <c r="M47" s="2"/>
      <c r="N47" s="2"/>
      <c r="O47" s="2"/>
    </row>
    <row r="48" spans="1:15" ht="15.75" customHeight="1" x14ac:dyDescent="0.25">
      <c r="A48" s="22"/>
      <c r="B48" s="51"/>
      <c r="C48" s="37"/>
      <c r="D48" s="38"/>
      <c r="E48" s="24"/>
      <c r="F48" s="24"/>
      <c r="G48" s="24"/>
      <c r="H48" s="26">
        <f t="shared" si="6"/>
        <v>0</v>
      </c>
      <c r="I48" s="26"/>
      <c r="J48" s="27">
        <f t="shared" si="7"/>
        <v>0</v>
      </c>
      <c r="K48" s="33"/>
      <c r="L48" s="2"/>
      <c r="M48" s="2"/>
      <c r="N48" s="2"/>
      <c r="O48" s="2"/>
    </row>
    <row r="49" spans="1:15" ht="15.75" customHeight="1" x14ac:dyDescent="0.25">
      <c r="A49" s="1"/>
      <c r="B49" s="1"/>
      <c r="C49" s="1"/>
      <c r="D49" s="1"/>
      <c r="E49" s="1"/>
      <c r="F49" s="1"/>
      <c r="G49" s="1"/>
      <c r="H49" s="39">
        <f>SUM(H32:H48)</f>
        <v>85</v>
      </c>
      <c r="I49" s="39">
        <f>SUM(I32:I48)</f>
        <v>0</v>
      </c>
      <c r="J49" s="1"/>
      <c r="K49" s="33"/>
      <c r="L49" s="2"/>
      <c r="M49" s="2"/>
      <c r="N49" s="2"/>
      <c r="O49" s="2"/>
    </row>
    <row r="50" spans="1:15" ht="15.75" customHeight="1" x14ac:dyDescent="0.25">
      <c r="A50" s="1"/>
      <c r="B50" s="1"/>
      <c r="C50" s="1"/>
      <c r="D50" s="1"/>
      <c r="E50" s="1"/>
      <c r="F50" s="1"/>
      <c r="G50" s="1"/>
      <c r="H50" s="27"/>
      <c r="I50" s="27"/>
      <c r="J50" s="1"/>
      <c r="K50" s="33"/>
      <c r="L50" s="2"/>
      <c r="M50" s="2"/>
      <c r="N50" s="2"/>
      <c r="O50" s="2"/>
    </row>
    <row r="51" spans="1:15" ht="15.75" customHeight="1" x14ac:dyDescent="0.25">
      <c r="A51" s="22" t="s">
        <v>26</v>
      </c>
      <c r="B51" s="22"/>
      <c r="C51" s="31" t="s">
        <v>27</v>
      </c>
      <c r="D51" s="32" t="s">
        <v>14</v>
      </c>
      <c r="E51" s="32" t="s">
        <v>28</v>
      </c>
      <c r="F51" s="32" t="s">
        <v>15</v>
      </c>
      <c r="G51" s="1"/>
      <c r="H51" s="27"/>
      <c r="I51" s="27"/>
      <c r="J51" s="1"/>
      <c r="K51" s="33"/>
      <c r="L51" s="2"/>
      <c r="M51" s="2"/>
      <c r="N51" s="2"/>
      <c r="O51" s="2"/>
    </row>
    <row r="52" spans="1:15" ht="15.75" customHeight="1" x14ac:dyDescent="0.25">
      <c r="A52" s="1"/>
      <c r="B52" s="1"/>
      <c r="C52" s="35">
        <v>240</v>
      </c>
      <c r="D52" s="24">
        <v>3.9</v>
      </c>
      <c r="E52" s="24">
        <v>0.04</v>
      </c>
      <c r="F52" s="35">
        <v>2</v>
      </c>
      <c r="G52" s="24"/>
      <c r="H52" s="26">
        <f>C52*D52*E52*F52</f>
        <v>74.88</v>
      </c>
      <c r="I52" s="26"/>
      <c r="J52" s="27">
        <f t="shared" ref="J52:J53" si="8">I52-H52</f>
        <v>-74.88</v>
      </c>
      <c r="K52" s="33"/>
      <c r="L52" s="2"/>
      <c r="M52" s="2"/>
      <c r="N52" s="2"/>
      <c r="O52" s="2"/>
    </row>
    <row r="53" spans="1:15" ht="15.75" customHeight="1" x14ac:dyDescent="0.25">
      <c r="A53" s="1" t="s">
        <v>29</v>
      </c>
      <c r="B53" s="1"/>
      <c r="C53" s="35"/>
      <c r="D53" s="40"/>
      <c r="E53" s="40"/>
      <c r="F53" s="35"/>
      <c r="G53" s="24"/>
      <c r="H53" s="26">
        <f t="shared" ref="H53" si="9">C53*D53*E53*F53</f>
        <v>0</v>
      </c>
      <c r="I53" s="26"/>
      <c r="J53" s="27">
        <f t="shared" si="8"/>
        <v>0</v>
      </c>
      <c r="K53" s="33"/>
      <c r="L53" s="2"/>
      <c r="M53" s="2"/>
      <c r="N53" s="2"/>
      <c r="O53" s="2"/>
    </row>
    <row r="54" spans="1:15" ht="15.75" customHeight="1" x14ac:dyDescent="0.25">
      <c r="A54" s="1"/>
      <c r="B54" s="1"/>
      <c r="C54" s="1"/>
      <c r="D54" s="1"/>
      <c r="E54" s="1"/>
      <c r="F54" s="1"/>
      <c r="G54" s="1"/>
      <c r="H54" s="39">
        <f t="shared" ref="H54:I54" si="10">SUM(H52:H53)</f>
        <v>74.88</v>
      </c>
      <c r="I54" s="39">
        <f t="shared" si="10"/>
        <v>0</v>
      </c>
      <c r="J54" s="1"/>
      <c r="K54" s="33"/>
      <c r="L54" s="2"/>
      <c r="M54" s="2"/>
      <c r="N54" s="2"/>
      <c r="O54" s="2"/>
    </row>
    <row r="55" spans="1:15" ht="15.75" customHeight="1" x14ac:dyDescent="0.25">
      <c r="A55" s="1"/>
      <c r="B55" s="1"/>
      <c r="C55" s="1"/>
      <c r="D55" s="1"/>
      <c r="E55" s="1"/>
      <c r="F55" s="1"/>
      <c r="G55" s="1"/>
      <c r="H55" s="27"/>
      <c r="I55" s="27"/>
      <c r="J55" s="1"/>
      <c r="K55" s="33"/>
      <c r="L55" s="2"/>
      <c r="M55" s="2"/>
      <c r="N55" s="2"/>
      <c r="O55" s="2"/>
    </row>
    <row r="56" spans="1:15" ht="15.75" customHeight="1" x14ac:dyDescent="0.25">
      <c r="A56" s="1"/>
      <c r="B56" s="1"/>
      <c r="C56" s="1"/>
      <c r="D56" s="1"/>
      <c r="E56" s="1"/>
      <c r="F56" s="1"/>
      <c r="G56" s="1"/>
      <c r="H56" s="27"/>
      <c r="I56" s="27"/>
      <c r="J56" s="1"/>
      <c r="K56" s="33"/>
      <c r="L56" s="2"/>
      <c r="M56" s="2"/>
      <c r="N56" s="2"/>
      <c r="O56" s="2"/>
    </row>
    <row r="57" spans="1:15" ht="15.75" customHeight="1" x14ac:dyDescent="0.3">
      <c r="A57" s="41" t="s">
        <v>30</v>
      </c>
      <c r="B57" s="41"/>
      <c r="C57" s="41"/>
      <c r="D57" s="41"/>
      <c r="E57" s="41"/>
      <c r="F57" s="41"/>
      <c r="G57" s="41"/>
      <c r="H57" s="42">
        <f>SUM(H54,H49,H30)</f>
        <v>204.88</v>
      </c>
      <c r="I57" s="42">
        <f>SUM(I54,I49,I30)</f>
        <v>0</v>
      </c>
      <c r="J57" s="41"/>
      <c r="K57" s="2"/>
      <c r="L57" s="2"/>
      <c r="M57" s="2"/>
      <c r="N57" s="2"/>
    </row>
    <row r="58" spans="1:15" ht="15.75" customHeight="1" x14ac:dyDescent="0.25">
      <c r="A58" s="83"/>
      <c r="B58" s="83"/>
      <c r="C58" s="83"/>
      <c r="D58" s="83"/>
      <c r="E58" s="83"/>
      <c r="F58" s="83"/>
      <c r="G58" s="83"/>
      <c r="H58" s="83"/>
      <c r="I58" s="83"/>
      <c r="J58" s="83"/>
      <c r="K58" s="83"/>
      <c r="L58" s="2"/>
      <c r="M58" s="2"/>
      <c r="N58" s="2"/>
    </row>
    <row r="59" spans="1:15" ht="22.5" customHeight="1" x14ac:dyDescent="0.25">
      <c r="A59" s="83"/>
      <c r="B59" s="83"/>
      <c r="C59" s="83"/>
      <c r="D59" s="83"/>
      <c r="E59" s="83"/>
      <c r="F59" s="83"/>
      <c r="G59" s="83"/>
      <c r="H59" s="83"/>
      <c r="I59" s="83"/>
      <c r="J59" s="83"/>
      <c r="K59" s="83"/>
      <c r="L59" s="2"/>
      <c r="M59" s="2"/>
      <c r="N59" s="2"/>
    </row>
    <row r="60" spans="1:15" ht="22.5" customHeight="1" x14ac:dyDescent="0.25">
      <c r="A60" s="83"/>
      <c r="B60" s="83"/>
      <c r="C60" s="83"/>
      <c r="D60" s="83"/>
      <c r="E60" s="83"/>
      <c r="F60" s="83"/>
      <c r="G60" s="83"/>
      <c r="H60" s="83"/>
      <c r="I60" s="83"/>
      <c r="J60" s="83"/>
      <c r="K60" s="83"/>
      <c r="L60" s="2"/>
      <c r="M60" s="2"/>
      <c r="N60" s="2"/>
    </row>
    <row r="61" spans="1:15" ht="22.5" customHeight="1" x14ac:dyDescent="0.25">
      <c r="A61" s="83"/>
      <c r="B61" s="83"/>
      <c r="C61" s="83"/>
      <c r="D61" s="83"/>
      <c r="E61" s="83"/>
      <c r="F61" s="83"/>
      <c r="G61" s="83"/>
      <c r="H61" s="83"/>
      <c r="I61" s="83"/>
      <c r="J61" s="83"/>
      <c r="K61" s="83"/>
      <c r="L61" s="2"/>
      <c r="M61" s="2"/>
      <c r="N61" s="2"/>
    </row>
    <row r="62" spans="1:15" ht="15.75" customHeight="1" x14ac:dyDescent="0.2"/>
    <row r="63" spans="1:15" ht="15.75" customHeight="1" x14ac:dyDescent="0.2">
      <c r="B63" s="43"/>
    </row>
    <row r="64" spans="1:15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</sheetData>
  <mergeCells count="7">
    <mergeCell ref="A58:K61"/>
    <mergeCell ref="A1:J1"/>
    <mergeCell ref="B2:E2"/>
    <mergeCell ref="G4:I4"/>
    <mergeCell ref="J4:K4"/>
    <mergeCell ref="C14:G14"/>
    <mergeCell ref="K16:K31"/>
  </mergeCells>
  <conditionalFormatting sqref="I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" footer="0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186101-DED6-4B32-AA95-CFF56B8D20F7}">
  <dimension ref="A1:O1010"/>
  <sheetViews>
    <sheetView tabSelected="1" zoomScale="89" zoomScaleNormal="89" workbookViewId="0">
      <selection activeCell="H6" sqref="H6"/>
    </sheetView>
  </sheetViews>
  <sheetFormatPr baseColWidth="10" defaultColWidth="11.21875" defaultRowHeight="15" customHeight="1" x14ac:dyDescent="0.2"/>
  <cols>
    <col min="1" max="1" width="49.77734375" style="53" customWidth="1"/>
    <col min="2" max="2" width="33" style="53" customWidth="1"/>
    <col min="3" max="5" width="11.21875" style="53" customWidth="1"/>
    <col min="6" max="6" width="12.5546875" style="53" customWidth="1"/>
    <col min="7" max="7" width="14" style="53" customWidth="1"/>
    <col min="8" max="8" width="15.109375" style="53" customWidth="1"/>
    <col min="9" max="9" width="17.77734375" style="53" customWidth="1"/>
    <col min="10" max="10" width="21.44140625" style="53" customWidth="1"/>
    <col min="11" max="11" width="21.88671875" style="53" customWidth="1"/>
    <col min="12" max="16384" width="11.21875" style="53"/>
  </cols>
  <sheetData>
    <row r="1" spans="1:15" ht="36.75" customHeight="1" x14ac:dyDescent="0.25">
      <c r="A1" s="84" t="s">
        <v>81</v>
      </c>
      <c r="B1" s="85"/>
      <c r="C1" s="85"/>
      <c r="D1" s="85"/>
      <c r="E1" s="85"/>
      <c r="F1" s="85"/>
      <c r="G1" s="85"/>
      <c r="H1" s="85"/>
      <c r="I1" s="85"/>
      <c r="J1" s="86"/>
      <c r="K1" s="1"/>
      <c r="L1" s="2"/>
    </row>
    <row r="2" spans="1:15" ht="15.75" customHeight="1" x14ac:dyDescent="0.25">
      <c r="A2" s="2"/>
      <c r="B2" s="46"/>
      <c r="C2" s="46"/>
      <c r="D2" s="46"/>
      <c r="E2" s="46"/>
      <c r="G2" s="2"/>
      <c r="H2" s="2"/>
      <c r="I2" s="2"/>
      <c r="J2" s="2"/>
      <c r="K2" s="2"/>
      <c r="L2" s="2"/>
    </row>
    <row r="3" spans="1:15" ht="15.75" customHeight="1" thickBot="1" x14ac:dyDescent="0.3">
      <c r="A3" s="3" t="s">
        <v>0</v>
      </c>
      <c r="B3" s="46"/>
      <c r="C3" s="46"/>
      <c r="D3" s="79"/>
      <c r="E3" s="46"/>
      <c r="F3" s="46"/>
      <c r="G3" s="2"/>
      <c r="H3" s="2"/>
      <c r="I3" s="2"/>
      <c r="J3" s="2"/>
      <c r="K3" s="2"/>
      <c r="L3" s="2"/>
    </row>
    <row r="4" spans="1:15" ht="15.75" customHeight="1" thickBot="1" x14ac:dyDescent="0.3">
      <c r="A4" s="4">
        <f>H6/A6</f>
        <v>12.959117441860464</v>
      </c>
      <c r="B4" s="46"/>
      <c r="C4" s="46"/>
      <c r="D4" s="79"/>
      <c r="E4" s="46"/>
      <c r="F4" s="46"/>
      <c r="G4" s="88" t="s">
        <v>1</v>
      </c>
      <c r="H4" s="89"/>
      <c r="I4" s="90"/>
      <c r="J4" s="88" t="s">
        <v>2</v>
      </c>
      <c r="K4" s="90"/>
      <c r="L4" s="2"/>
      <c r="M4" s="2"/>
      <c r="N4" s="2"/>
      <c r="O4" s="2"/>
    </row>
    <row r="5" spans="1:15" ht="15.75" customHeight="1" x14ac:dyDescent="0.25">
      <c r="A5" s="5" t="s">
        <v>31</v>
      </c>
      <c r="B5" s="46"/>
      <c r="C5" s="46"/>
      <c r="D5" s="46"/>
      <c r="E5" s="46"/>
      <c r="F5" s="46"/>
      <c r="G5" s="6" t="s">
        <v>3</v>
      </c>
      <c r="H5" s="7" t="s">
        <v>4</v>
      </c>
      <c r="I5" s="8" t="s">
        <v>5</v>
      </c>
      <c r="J5" s="9" t="s">
        <v>6</v>
      </c>
      <c r="K5" s="10" t="s">
        <v>7</v>
      </c>
      <c r="L5" s="2"/>
      <c r="M5" s="2"/>
      <c r="N5" s="2"/>
      <c r="O5" s="2"/>
    </row>
    <row r="6" spans="1:15" ht="15.75" customHeight="1" thickBot="1" x14ac:dyDescent="0.3">
      <c r="A6" s="11">
        <v>430</v>
      </c>
      <c r="B6" s="46"/>
      <c r="C6" s="46"/>
      <c r="D6" s="46"/>
      <c r="E6" s="46"/>
      <c r="F6" s="46"/>
      <c r="G6" s="12">
        <f>H57</f>
        <v>3595.1099999999997</v>
      </c>
      <c r="H6" s="13">
        <f>G6*1.55</f>
        <v>5572.4204999999993</v>
      </c>
      <c r="I6" s="14">
        <f>H6-G6</f>
        <v>1977.3104999999996</v>
      </c>
      <c r="J6" s="12">
        <f>ABS(I57)</f>
        <v>0</v>
      </c>
      <c r="K6" s="14">
        <f>H6-ABS(J6)</f>
        <v>5572.4204999999993</v>
      </c>
      <c r="L6" s="2"/>
      <c r="M6" s="2"/>
      <c r="N6" s="2"/>
      <c r="O6" s="2"/>
    </row>
    <row r="7" spans="1:15" ht="15.75" customHeight="1" x14ac:dyDescent="0.25">
      <c r="A7" s="54"/>
      <c r="B7" s="46"/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</row>
    <row r="8" spans="1:15" ht="15.75" customHeight="1" x14ac:dyDescent="0.25">
      <c r="A8" s="54"/>
      <c r="B8" s="46"/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</row>
    <row r="9" spans="1:15" ht="15.75" customHeight="1" x14ac:dyDescent="0.25">
      <c r="A9" s="54"/>
      <c r="B9" s="46"/>
      <c r="C9" s="46"/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</row>
    <row r="10" spans="1:15" ht="15.75" customHeight="1" x14ac:dyDescent="0.25">
      <c r="A10" s="54"/>
      <c r="B10" s="46"/>
      <c r="C10" s="46"/>
      <c r="D10" s="46"/>
      <c r="E10" s="46"/>
      <c r="F10" s="46" t="s">
        <v>70</v>
      </c>
      <c r="G10" s="79">
        <v>4000</v>
      </c>
      <c r="H10" s="46" t="s">
        <v>71</v>
      </c>
      <c r="I10" s="46"/>
      <c r="J10" s="46"/>
      <c r="K10" s="46"/>
      <c r="L10" s="46"/>
      <c r="M10" s="46"/>
      <c r="N10" s="46"/>
      <c r="O10" s="46"/>
    </row>
    <row r="11" spans="1:15" ht="15.75" customHeight="1" x14ac:dyDescent="0.25">
      <c r="A11" s="54"/>
      <c r="B11" s="46"/>
      <c r="C11" s="46"/>
      <c r="D11" s="46"/>
      <c r="E11" s="46"/>
      <c r="F11" s="46" t="s">
        <v>74</v>
      </c>
      <c r="G11" s="46"/>
      <c r="H11" s="46"/>
      <c r="I11" s="46"/>
      <c r="J11" s="46"/>
      <c r="K11" s="46"/>
      <c r="L11" s="46"/>
      <c r="M11" s="46"/>
      <c r="N11" s="46"/>
      <c r="O11" s="46"/>
    </row>
    <row r="12" spans="1:15" ht="15.75" customHeight="1" x14ac:dyDescent="0.25">
      <c r="A12" s="2"/>
      <c r="B12" s="55"/>
      <c r="C12" s="47"/>
      <c r="D12" s="47"/>
      <c r="E12" s="47"/>
      <c r="F12" s="47"/>
      <c r="G12" s="46"/>
      <c r="H12" s="46"/>
      <c r="I12" s="46"/>
      <c r="J12" s="46"/>
      <c r="K12" s="46"/>
      <c r="L12" s="2"/>
      <c r="M12" s="2"/>
      <c r="N12" s="2"/>
      <c r="O12" s="2"/>
    </row>
    <row r="13" spans="1:15" ht="15.75" customHeight="1" x14ac:dyDescent="0.25">
      <c r="A13" s="15"/>
      <c r="B13" s="2"/>
      <c r="C13" s="2"/>
      <c r="D13" s="2"/>
      <c r="E13" s="2"/>
      <c r="F13" s="81" t="s">
        <v>72</v>
      </c>
      <c r="G13" s="82">
        <v>45.13</v>
      </c>
      <c r="H13" s="2" t="s">
        <v>73</v>
      </c>
      <c r="I13" s="2"/>
      <c r="J13" s="2"/>
      <c r="L13" s="2"/>
      <c r="M13" s="2"/>
      <c r="N13" s="2"/>
      <c r="O13" s="2"/>
    </row>
    <row r="14" spans="1:15" ht="15.75" customHeight="1" x14ac:dyDescent="0.25">
      <c r="A14" s="2"/>
      <c r="B14" s="2"/>
      <c r="C14" s="91" t="s">
        <v>8</v>
      </c>
      <c r="D14" s="92"/>
      <c r="E14" s="92"/>
      <c r="F14" s="92"/>
      <c r="G14" s="93"/>
      <c r="H14" s="16" t="s">
        <v>9</v>
      </c>
      <c r="I14" s="16" t="s">
        <v>10</v>
      </c>
      <c r="J14" s="16" t="s">
        <v>11</v>
      </c>
      <c r="K14" s="2"/>
      <c r="L14" s="2"/>
      <c r="M14" s="2"/>
      <c r="N14" s="2"/>
      <c r="O14" s="2"/>
    </row>
    <row r="15" spans="1:15" ht="37.5" customHeight="1" x14ac:dyDescent="0.25">
      <c r="A15" s="17" t="s">
        <v>12</v>
      </c>
      <c r="B15" s="18"/>
      <c r="C15" s="19" t="s">
        <v>13</v>
      </c>
      <c r="D15" s="19" t="s">
        <v>14</v>
      </c>
      <c r="E15" s="20" t="s">
        <v>15</v>
      </c>
      <c r="F15" s="20" t="s">
        <v>16</v>
      </c>
      <c r="G15" s="20"/>
      <c r="H15" s="20"/>
      <c r="I15" s="20"/>
      <c r="J15" s="20"/>
      <c r="K15" s="21"/>
      <c r="L15" s="2"/>
      <c r="M15" s="2"/>
      <c r="N15" s="2"/>
      <c r="O15" s="2"/>
    </row>
    <row r="16" spans="1:15" ht="15.75" customHeight="1" x14ac:dyDescent="0.25">
      <c r="A16" s="22" t="s">
        <v>17</v>
      </c>
      <c r="B16" s="22"/>
      <c r="C16" s="22"/>
      <c r="D16" s="22"/>
      <c r="E16" s="22"/>
      <c r="F16" s="22"/>
      <c r="G16" s="22"/>
      <c r="H16" s="1"/>
      <c r="I16" s="1"/>
      <c r="J16" s="1"/>
      <c r="K16" s="94"/>
      <c r="L16" s="2"/>
      <c r="M16" s="2"/>
      <c r="N16" s="2"/>
      <c r="O16" s="2"/>
    </row>
    <row r="17" spans="1:15" ht="15.75" customHeight="1" x14ac:dyDescent="0.25">
      <c r="A17" s="1" t="s">
        <v>40</v>
      </c>
      <c r="B17" s="1"/>
      <c r="C17" s="23">
        <v>1</v>
      </c>
      <c r="D17" s="24">
        <v>30</v>
      </c>
      <c r="E17" s="25">
        <v>1</v>
      </c>
      <c r="F17" s="25"/>
      <c r="G17" s="24"/>
      <c r="H17" s="26">
        <f t="shared" ref="H17:H19" si="0">C17*D17*E17</f>
        <v>30</v>
      </c>
      <c r="I17" s="26"/>
      <c r="J17" s="27">
        <f>I17-H17</f>
        <v>-30</v>
      </c>
      <c r="K17" s="95"/>
      <c r="L17" s="2"/>
      <c r="M17" s="2"/>
      <c r="N17" s="2"/>
      <c r="O17" s="2"/>
    </row>
    <row r="18" spans="1:15" ht="15.75" customHeight="1" x14ac:dyDescent="0.25">
      <c r="A18" s="1" t="s">
        <v>18</v>
      </c>
      <c r="B18" s="1"/>
      <c r="C18" s="28">
        <v>2</v>
      </c>
      <c r="D18" s="24">
        <v>15</v>
      </c>
      <c r="E18" s="25">
        <v>10</v>
      </c>
      <c r="F18" s="25"/>
      <c r="G18" s="24"/>
      <c r="H18" s="26">
        <f t="shared" si="0"/>
        <v>300</v>
      </c>
      <c r="I18" s="26"/>
      <c r="J18" s="27"/>
      <c r="K18" s="95"/>
      <c r="L18" s="2"/>
      <c r="M18" s="2"/>
      <c r="N18" s="2"/>
      <c r="O18" s="2"/>
    </row>
    <row r="19" spans="1:15" ht="15.75" customHeight="1" x14ac:dyDescent="0.25">
      <c r="A19" s="1" t="s">
        <v>19</v>
      </c>
      <c r="B19" s="1"/>
      <c r="C19" s="28">
        <v>4</v>
      </c>
      <c r="D19" s="24">
        <v>13</v>
      </c>
      <c r="E19" s="25">
        <v>10</v>
      </c>
      <c r="F19" s="25"/>
      <c r="G19" s="24"/>
      <c r="H19" s="26">
        <f t="shared" si="0"/>
        <v>520</v>
      </c>
      <c r="I19" s="26"/>
      <c r="J19" s="27">
        <f>I19-H19</f>
        <v>-520</v>
      </c>
      <c r="K19" s="95"/>
      <c r="L19" s="2"/>
      <c r="M19" s="2"/>
      <c r="N19" s="2"/>
      <c r="O19" s="2"/>
    </row>
    <row r="20" spans="1:15" ht="15.75" customHeight="1" x14ac:dyDescent="0.25">
      <c r="A20" s="1" t="s">
        <v>20</v>
      </c>
      <c r="B20" s="1"/>
      <c r="C20" s="23"/>
      <c r="D20" s="24">
        <v>2.29</v>
      </c>
      <c r="E20" s="25"/>
      <c r="F20" s="25"/>
      <c r="G20" s="24"/>
      <c r="H20" s="26">
        <f t="shared" ref="H20:H22" si="1">C20*D20*E20*F20</f>
        <v>0</v>
      </c>
      <c r="I20" s="26"/>
      <c r="J20" s="27"/>
      <c r="K20" s="95"/>
      <c r="L20" s="2"/>
      <c r="M20" s="2"/>
      <c r="N20" s="2"/>
      <c r="O20" s="2"/>
    </row>
    <row r="21" spans="1:15" ht="15" customHeight="1" x14ac:dyDescent="0.25">
      <c r="A21" s="29" t="s">
        <v>21</v>
      </c>
      <c r="B21" s="1"/>
      <c r="C21" s="28">
        <v>2</v>
      </c>
      <c r="D21" s="24">
        <v>1.88</v>
      </c>
      <c r="E21" s="25">
        <v>10</v>
      </c>
      <c r="F21" s="28">
        <v>4</v>
      </c>
      <c r="G21" s="24"/>
      <c r="H21" s="26">
        <f t="shared" si="1"/>
        <v>150.39999999999998</v>
      </c>
      <c r="I21" s="26"/>
      <c r="J21" s="27">
        <f t="shared" ref="J21:J22" si="2">I21-H21</f>
        <v>-150.39999999999998</v>
      </c>
      <c r="K21" s="95"/>
      <c r="L21" s="2"/>
      <c r="M21" s="2"/>
      <c r="N21" s="2"/>
      <c r="O21" s="2"/>
    </row>
    <row r="22" spans="1:15" ht="15.75" customHeight="1" x14ac:dyDescent="0.25">
      <c r="A22" s="29" t="s">
        <v>22</v>
      </c>
      <c r="B22" s="1"/>
      <c r="C22" s="28">
        <v>4</v>
      </c>
      <c r="D22" s="24">
        <v>1.63</v>
      </c>
      <c r="E22" s="25">
        <v>10</v>
      </c>
      <c r="F22" s="28">
        <v>4</v>
      </c>
      <c r="G22" s="24"/>
      <c r="H22" s="26">
        <f t="shared" si="1"/>
        <v>260.79999999999995</v>
      </c>
      <c r="I22" s="26"/>
      <c r="J22" s="27">
        <f t="shared" si="2"/>
        <v>-260.79999999999995</v>
      </c>
      <c r="K22" s="95"/>
      <c r="L22" s="2"/>
      <c r="M22" s="2"/>
      <c r="N22" s="2"/>
      <c r="O22" s="2"/>
    </row>
    <row r="23" spans="1:15" ht="15.75" customHeight="1" x14ac:dyDescent="0.25">
      <c r="A23" s="29" t="s">
        <v>67</v>
      </c>
      <c r="B23" s="1"/>
      <c r="C23" s="28">
        <v>6</v>
      </c>
      <c r="D23" s="24">
        <v>7.5</v>
      </c>
      <c r="E23" s="25">
        <v>10</v>
      </c>
      <c r="F23" s="25"/>
      <c r="G23" s="24"/>
      <c r="H23" s="26">
        <f t="shared" ref="H23:H29" si="3">C23*D23*E23</f>
        <v>450</v>
      </c>
      <c r="I23" s="26"/>
      <c r="J23" s="27"/>
      <c r="K23" s="95"/>
      <c r="L23" s="2"/>
      <c r="M23" s="2"/>
      <c r="N23" s="2"/>
      <c r="O23" s="2"/>
    </row>
    <row r="24" spans="1:15" ht="15.75" customHeight="1" x14ac:dyDescent="0.25">
      <c r="A24" s="29" t="s">
        <v>68</v>
      </c>
      <c r="B24" s="1"/>
      <c r="C24" s="25">
        <v>2</v>
      </c>
      <c r="D24" s="24">
        <v>15</v>
      </c>
      <c r="E24" s="25">
        <v>10</v>
      </c>
      <c r="F24" s="25"/>
      <c r="G24" s="24"/>
      <c r="H24" s="26">
        <f t="shared" si="3"/>
        <v>300</v>
      </c>
      <c r="I24" s="26"/>
      <c r="J24" s="27"/>
      <c r="K24" s="95"/>
      <c r="L24" s="2"/>
      <c r="M24" s="2"/>
      <c r="N24" s="2"/>
      <c r="O24" s="2"/>
    </row>
    <row r="25" spans="1:15" ht="15.75" customHeight="1" x14ac:dyDescent="0.25">
      <c r="A25" s="29"/>
      <c r="B25" s="1"/>
      <c r="C25" s="25"/>
      <c r="D25" s="24"/>
      <c r="E25" s="25"/>
      <c r="F25" s="25"/>
      <c r="G25" s="24"/>
      <c r="H25" s="26">
        <f t="shared" si="3"/>
        <v>0</v>
      </c>
      <c r="I25" s="26"/>
      <c r="J25" s="27"/>
      <c r="K25" s="95"/>
      <c r="L25" s="2"/>
      <c r="M25" s="2"/>
      <c r="N25" s="2"/>
      <c r="O25" s="2"/>
    </row>
    <row r="26" spans="1:15" ht="15.75" customHeight="1" x14ac:dyDescent="0.25">
      <c r="A26" s="29"/>
      <c r="B26" s="1"/>
      <c r="C26" s="25"/>
      <c r="D26" s="24"/>
      <c r="E26" s="25"/>
      <c r="F26" s="25"/>
      <c r="G26" s="24"/>
      <c r="H26" s="26">
        <f t="shared" si="3"/>
        <v>0</v>
      </c>
      <c r="I26" s="26"/>
      <c r="J26" s="27"/>
      <c r="K26" s="95"/>
      <c r="L26" s="2"/>
      <c r="M26" s="2"/>
      <c r="N26" s="2"/>
      <c r="O26" s="2"/>
    </row>
    <row r="27" spans="1:15" ht="15.75" customHeight="1" x14ac:dyDescent="0.25">
      <c r="A27" s="29"/>
      <c r="B27" s="1"/>
      <c r="C27" s="25"/>
      <c r="D27" s="24"/>
      <c r="E27" s="25"/>
      <c r="F27" s="25"/>
      <c r="G27" s="24"/>
      <c r="H27" s="26">
        <f t="shared" si="3"/>
        <v>0</v>
      </c>
      <c r="I27" s="26"/>
      <c r="J27" s="27"/>
      <c r="K27" s="95"/>
      <c r="L27" s="2"/>
      <c r="M27" s="2"/>
      <c r="N27" s="2"/>
      <c r="O27" s="2"/>
    </row>
    <row r="28" spans="1:15" ht="15.75" customHeight="1" x14ac:dyDescent="0.25">
      <c r="A28" s="1"/>
      <c r="B28" s="1"/>
      <c r="C28" s="25"/>
      <c r="D28" s="24"/>
      <c r="E28" s="25"/>
      <c r="F28" s="25"/>
      <c r="G28" s="24"/>
      <c r="H28" s="26">
        <f t="shared" si="3"/>
        <v>0</v>
      </c>
      <c r="I28" s="26"/>
      <c r="J28" s="27">
        <f t="shared" ref="J28:J29" si="4">I28-H28</f>
        <v>0</v>
      </c>
      <c r="K28" s="95"/>
      <c r="L28" s="2"/>
      <c r="M28" s="2"/>
      <c r="N28" s="2"/>
      <c r="O28" s="2"/>
    </row>
    <row r="29" spans="1:15" ht="15.75" customHeight="1" x14ac:dyDescent="0.25">
      <c r="A29" s="1"/>
      <c r="B29" s="1"/>
      <c r="C29" s="25"/>
      <c r="D29" s="24"/>
      <c r="E29" s="25"/>
      <c r="F29" s="25"/>
      <c r="G29" s="24"/>
      <c r="H29" s="26">
        <f t="shared" si="3"/>
        <v>0</v>
      </c>
      <c r="I29" s="26"/>
      <c r="J29" s="27">
        <f t="shared" si="4"/>
        <v>0</v>
      </c>
      <c r="K29" s="95"/>
      <c r="L29" s="2"/>
      <c r="M29" s="2"/>
      <c r="N29" s="2"/>
      <c r="O29" s="2"/>
    </row>
    <row r="30" spans="1:15" ht="15.75" customHeight="1" x14ac:dyDescent="0.25">
      <c r="A30" s="1"/>
      <c r="B30" s="1"/>
      <c r="C30" s="1"/>
      <c r="D30" s="1"/>
      <c r="E30" s="1"/>
      <c r="F30" s="1"/>
      <c r="G30" s="1"/>
      <c r="H30" s="30">
        <f t="shared" ref="H30:I30" si="5">SUM(H17:H29)</f>
        <v>2011.1999999999998</v>
      </c>
      <c r="I30" s="30">
        <f t="shared" si="5"/>
        <v>0</v>
      </c>
      <c r="J30" s="27"/>
      <c r="K30" s="95"/>
      <c r="L30" s="2"/>
      <c r="M30" s="2"/>
      <c r="N30" s="2"/>
      <c r="O30" s="2"/>
    </row>
    <row r="31" spans="1:15" ht="15.75" customHeight="1" x14ac:dyDescent="0.25">
      <c r="A31" s="22" t="s">
        <v>23</v>
      </c>
      <c r="B31" s="22"/>
      <c r="C31" s="31" t="s">
        <v>24</v>
      </c>
      <c r="D31" s="32" t="s">
        <v>25</v>
      </c>
      <c r="E31" s="32"/>
      <c r="F31" s="22"/>
      <c r="G31" s="22"/>
      <c r="H31" s="27"/>
      <c r="I31" s="27"/>
      <c r="J31" s="27"/>
      <c r="K31" s="96"/>
      <c r="L31" s="2"/>
      <c r="M31" s="2"/>
      <c r="N31" s="2"/>
      <c r="O31" s="2"/>
    </row>
    <row r="32" spans="1:15" ht="39.950000000000003" customHeight="1" x14ac:dyDescent="0.25">
      <c r="A32" s="63" t="s">
        <v>75</v>
      </c>
      <c r="B32" s="52"/>
      <c r="C32" s="35">
        <v>20</v>
      </c>
      <c r="D32" s="48">
        <v>45.13</v>
      </c>
      <c r="E32" s="24"/>
      <c r="F32" s="24"/>
      <c r="G32" s="24"/>
      <c r="H32" s="26">
        <f>C32*D32</f>
        <v>902.6</v>
      </c>
      <c r="I32" s="26"/>
      <c r="J32" s="27">
        <f>I32-H32</f>
        <v>-902.6</v>
      </c>
      <c r="K32" s="33"/>
      <c r="L32" s="2"/>
      <c r="M32" s="2"/>
      <c r="N32" s="2"/>
      <c r="O32" s="2"/>
    </row>
    <row r="33" spans="1:15" s="78" customFormat="1" ht="39.950000000000003" customHeight="1" x14ac:dyDescent="0.25">
      <c r="A33" s="63" t="s">
        <v>76</v>
      </c>
      <c r="B33" s="80"/>
      <c r="C33" s="35">
        <v>3</v>
      </c>
      <c r="D33" s="48">
        <v>45.13</v>
      </c>
      <c r="E33" s="24"/>
      <c r="F33" s="24"/>
      <c r="G33" s="24"/>
      <c r="H33" s="26">
        <f t="shared" ref="H33:H35" si="6">C33*D33</f>
        <v>135.39000000000001</v>
      </c>
      <c r="I33" s="26"/>
      <c r="J33" s="44"/>
      <c r="K33" s="45"/>
      <c r="L33" s="46"/>
      <c r="M33" s="46"/>
      <c r="N33" s="46"/>
      <c r="O33" s="46"/>
    </row>
    <row r="34" spans="1:15" s="78" customFormat="1" ht="39.950000000000003" customHeight="1" x14ac:dyDescent="0.25">
      <c r="A34" s="63" t="s">
        <v>77</v>
      </c>
      <c r="B34" s="80"/>
      <c r="C34" s="35">
        <v>2</v>
      </c>
      <c r="D34" s="48">
        <v>45.13</v>
      </c>
      <c r="E34" s="24"/>
      <c r="F34" s="24"/>
      <c r="G34" s="24"/>
      <c r="H34" s="26">
        <f t="shared" si="6"/>
        <v>90.26</v>
      </c>
      <c r="I34" s="26"/>
      <c r="J34" s="44"/>
      <c r="K34" s="45"/>
      <c r="L34" s="46"/>
      <c r="M34" s="46"/>
      <c r="N34" s="46"/>
      <c r="O34" s="46"/>
    </row>
    <row r="35" spans="1:15" s="78" customFormat="1" ht="39.950000000000003" customHeight="1" x14ac:dyDescent="0.25">
      <c r="A35" s="49" t="s">
        <v>78</v>
      </c>
      <c r="B35" s="80"/>
      <c r="C35" s="35">
        <v>8</v>
      </c>
      <c r="D35" s="48">
        <v>12.9</v>
      </c>
      <c r="E35" s="24"/>
      <c r="F35" s="24"/>
      <c r="G35" s="24"/>
      <c r="H35" s="26">
        <f t="shared" si="6"/>
        <v>103.2</v>
      </c>
      <c r="I35" s="26"/>
      <c r="J35" s="44"/>
      <c r="K35" s="45"/>
      <c r="L35" s="46"/>
      <c r="M35" s="46"/>
      <c r="N35" s="46"/>
      <c r="O35" s="46"/>
    </row>
    <row r="36" spans="1:15" ht="38.25" customHeight="1" x14ac:dyDescent="0.25">
      <c r="A36" s="49" t="s">
        <v>41</v>
      </c>
      <c r="B36" s="50" t="s">
        <v>34</v>
      </c>
      <c r="C36" s="35">
        <v>6</v>
      </c>
      <c r="D36" s="48">
        <v>1.5</v>
      </c>
      <c r="E36" s="24"/>
      <c r="F36" s="24"/>
      <c r="G36" s="24"/>
      <c r="H36" s="26">
        <f t="shared" ref="H36:H48" si="7">C36*D36</f>
        <v>9</v>
      </c>
      <c r="I36" s="26"/>
      <c r="J36" s="44"/>
      <c r="K36" s="45"/>
      <c r="L36" s="46"/>
      <c r="M36" s="46"/>
      <c r="N36" s="46"/>
      <c r="O36" s="46"/>
    </row>
    <row r="37" spans="1:15" ht="50.1" customHeight="1" x14ac:dyDescent="0.25">
      <c r="A37" s="49" t="s">
        <v>36</v>
      </c>
      <c r="B37" s="50"/>
      <c r="C37" s="35">
        <v>12</v>
      </c>
      <c r="D37" s="48">
        <v>1.5</v>
      </c>
      <c r="E37" s="24"/>
      <c r="F37" s="24"/>
      <c r="G37" s="24"/>
      <c r="H37" s="26">
        <f t="shared" si="7"/>
        <v>18</v>
      </c>
      <c r="I37" s="26"/>
      <c r="J37" s="44"/>
      <c r="K37" s="45"/>
      <c r="L37" s="46"/>
      <c r="M37" s="46"/>
      <c r="N37" s="46"/>
      <c r="O37" s="46"/>
    </row>
    <row r="38" spans="1:15" s="64" customFormat="1" ht="50.1" customHeight="1" x14ac:dyDescent="0.25">
      <c r="A38" s="49" t="s">
        <v>42</v>
      </c>
      <c r="B38" s="50"/>
      <c r="C38" s="35">
        <v>10</v>
      </c>
      <c r="D38" s="48">
        <v>1.2</v>
      </c>
      <c r="E38" s="24"/>
      <c r="F38" s="24"/>
      <c r="G38" s="24"/>
      <c r="H38" s="26">
        <f t="shared" si="7"/>
        <v>12</v>
      </c>
      <c r="I38" s="26"/>
      <c r="J38" s="44"/>
      <c r="K38" s="45"/>
      <c r="L38" s="46"/>
      <c r="M38" s="46"/>
      <c r="N38" s="46"/>
      <c r="O38" s="46"/>
    </row>
    <row r="39" spans="1:15" ht="39.950000000000003" customHeight="1" x14ac:dyDescent="0.25">
      <c r="A39" s="66" t="s">
        <v>37</v>
      </c>
      <c r="B39" s="50" t="s">
        <v>35</v>
      </c>
      <c r="C39" s="35">
        <v>20</v>
      </c>
      <c r="D39" s="48">
        <v>1.2</v>
      </c>
      <c r="E39" s="24"/>
      <c r="F39" s="24"/>
      <c r="G39" s="24"/>
      <c r="H39" s="26">
        <f t="shared" si="7"/>
        <v>24</v>
      </c>
      <c r="I39" s="26"/>
      <c r="J39" s="44"/>
      <c r="K39" s="45"/>
      <c r="L39" s="46"/>
      <c r="M39" s="46"/>
      <c r="N39" s="46"/>
      <c r="O39" s="46"/>
    </row>
    <row r="40" spans="1:15" ht="39.950000000000003" customHeight="1" x14ac:dyDescent="0.25">
      <c r="A40" s="66" t="s">
        <v>32</v>
      </c>
      <c r="B40" s="50" t="s">
        <v>35</v>
      </c>
      <c r="C40" s="35">
        <v>10</v>
      </c>
      <c r="D40" s="48">
        <v>0.65</v>
      </c>
      <c r="E40" s="24"/>
      <c r="F40" s="24"/>
      <c r="G40" s="24"/>
      <c r="H40" s="26">
        <f t="shared" si="7"/>
        <v>6.5</v>
      </c>
      <c r="I40" s="26"/>
      <c r="J40" s="44"/>
      <c r="K40" s="45"/>
      <c r="L40" s="46"/>
      <c r="M40" s="46"/>
      <c r="N40" s="46"/>
      <c r="O40" s="46"/>
    </row>
    <row r="41" spans="1:15" ht="50.1" customHeight="1" x14ac:dyDescent="0.25">
      <c r="A41" s="49" t="s">
        <v>33</v>
      </c>
      <c r="B41" s="50" t="s">
        <v>34</v>
      </c>
      <c r="C41" s="35">
        <v>3</v>
      </c>
      <c r="D41" s="48">
        <v>2</v>
      </c>
      <c r="E41" s="24"/>
      <c r="F41" s="24"/>
      <c r="G41" s="24"/>
      <c r="H41" s="26">
        <f t="shared" si="7"/>
        <v>6</v>
      </c>
      <c r="I41" s="26"/>
      <c r="J41" s="44"/>
      <c r="K41" s="45"/>
      <c r="L41" s="46"/>
      <c r="M41" s="46"/>
      <c r="N41" s="46"/>
      <c r="O41" s="46"/>
    </row>
    <row r="42" spans="1:15" ht="44.25" customHeight="1" x14ac:dyDescent="0.25">
      <c r="A42" s="34" t="s">
        <v>38</v>
      </c>
      <c r="B42" s="52"/>
      <c r="C42" s="35">
        <v>4</v>
      </c>
      <c r="D42" s="36">
        <v>1.95</v>
      </c>
      <c r="E42" s="24"/>
      <c r="F42" s="24"/>
      <c r="G42" s="24"/>
      <c r="H42" s="26">
        <f t="shared" si="7"/>
        <v>7.8</v>
      </c>
      <c r="I42" s="26"/>
      <c r="J42" s="27"/>
      <c r="K42" s="33"/>
      <c r="L42" s="2"/>
      <c r="M42" s="2"/>
      <c r="N42" s="2"/>
      <c r="O42" s="2"/>
    </row>
    <row r="43" spans="1:15" ht="29.25" customHeight="1" x14ac:dyDescent="0.25">
      <c r="A43" s="34" t="s">
        <v>39</v>
      </c>
      <c r="B43" s="52"/>
      <c r="C43" s="35">
        <v>5</v>
      </c>
      <c r="D43" s="36">
        <v>5</v>
      </c>
      <c r="E43" s="24"/>
      <c r="F43" s="24"/>
      <c r="G43" s="24"/>
      <c r="H43" s="26">
        <f t="shared" si="7"/>
        <v>25</v>
      </c>
      <c r="I43" s="26"/>
      <c r="J43" s="27"/>
      <c r="K43" s="33"/>
      <c r="L43" s="2"/>
      <c r="M43" s="2"/>
      <c r="N43" s="2"/>
      <c r="O43" s="2"/>
    </row>
    <row r="44" spans="1:15" ht="57" customHeight="1" x14ac:dyDescent="0.25">
      <c r="A44" s="34" t="s">
        <v>69</v>
      </c>
      <c r="B44" s="51" t="s">
        <v>80</v>
      </c>
      <c r="C44" s="35">
        <v>2</v>
      </c>
      <c r="D44" s="36">
        <v>35</v>
      </c>
      <c r="E44" s="24"/>
      <c r="F44" s="24"/>
      <c r="G44" s="24"/>
      <c r="H44" s="26">
        <f t="shared" si="7"/>
        <v>70</v>
      </c>
      <c r="I44" s="26"/>
      <c r="J44" s="27">
        <f t="shared" ref="J44:J48" si="8">I44-H44</f>
        <v>-70</v>
      </c>
      <c r="K44" s="33"/>
      <c r="L44" s="2"/>
      <c r="M44" s="2"/>
      <c r="N44" s="2"/>
      <c r="O44" s="2"/>
    </row>
    <row r="45" spans="1:15" ht="36.75" customHeight="1" x14ac:dyDescent="0.25">
      <c r="A45" s="29" t="s">
        <v>79</v>
      </c>
      <c r="B45" s="51"/>
      <c r="C45" s="37">
        <v>12</v>
      </c>
      <c r="D45" s="38">
        <v>1.2</v>
      </c>
      <c r="E45" s="24"/>
      <c r="F45" s="24"/>
      <c r="G45" s="24"/>
      <c r="H45" s="26">
        <f t="shared" si="7"/>
        <v>14.399999999999999</v>
      </c>
      <c r="I45" s="26"/>
      <c r="J45" s="27">
        <f t="shared" si="8"/>
        <v>-14.399999999999999</v>
      </c>
      <c r="K45" s="33"/>
      <c r="L45" s="2"/>
      <c r="M45" s="2"/>
      <c r="N45" s="2"/>
      <c r="O45" s="2"/>
    </row>
    <row r="46" spans="1:15" ht="15.75" customHeight="1" x14ac:dyDescent="0.25">
      <c r="A46" s="29"/>
      <c r="B46" s="51"/>
      <c r="C46" s="37"/>
      <c r="D46" s="38"/>
      <c r="E46" s="24"/>
      <c r="F46" s="24"/>
      <c r="G46" s="24"/>
      <c r="H46" s="26">
        <f t="shared" si="7"/>
        <v>0</v>
      </c>
      <c r="I46" s="26"/>
      <c r="J46" s="27">
        <f t="shared" si="8"/>
        <v>0</v>
      </c>
      <c r="K46" s="33"/>
      <c r="L46" s="2"/>
      <c r="M46" s="2"/>
      <c r="N46" s="2"/>
      <c r="O46" s="2"/>
    </row>
    <row r="47" spans="1:15" ht="15.75" customHeight="1" x14ac:dyDescent="0.25">
      <c r="A47" s="29"/>
      <c r="B47" s="51"/>
      <c r="C47" s="37"/>
      <c r="D47" s="38"/>
      <c r="E47" s="24"/>
      <c r="F47" s="24"/>
      <c r="G47" s="24"/>
      <c r="H47" s="26">
        <f t="shared" si="7"/>
        <v>0</v>
      </c>
      <c r="I47" s="26"/>
      <c r="J47" s="27">
        <f t="shared" si="8"/>
        <v>0</v>
      </c>
      <c r="K47" s="33"/>
      <c r="L47" s="2"/>
      <c r="M47" s="2"/>
      <c r="N47" s="2"/>
      <c r="O47" s="2"/>
    </row>
    <row r="48" spans="1:15" ht="15.75" customHeight="1" x14ac:dyDescent="0.25">
      <c r="A48" s="22"/>
      <c r="B48" s="51"/>
      <c r="C48" s="37"/>
      <c r="D48" s="38"/>
      <c r="E48" s="24"/>
      <c r="F48" s="24"/>
      <c r="G48" s="24"/>
      <c r="H48" s="26">
        <f t="shared" si="7"/>
        <v>0</v>
      </c>
      <c r="I48" s="26"/>
      <c r="J48" s="27">
        <f t="shared" si="8"/>
        <v>0</v>
      </c>
      <c r="K48" s="33"/>
      <c r="L48" s="2"/>
      <c r="M48" s="2"/>
      <c r="N48" s="2"/>
      <c r="O48" s="2"/>
    </row>
    <row r="49" spans="1:15" ht="15.75" customHeight="1" x14ac:dyDescent="0.25">
      <c r="A49" s="1"/>
      <c r="B49" s="1"/>
      <c r="C49" s="1"/>
      <c r="D49" s="1"/>
      <c r="E49" s="1"/>
      <c r="F49" s="1"/>
      <c r="G49" s="1"/>
      <c r="H49" s="39">
        <f>SUM(H32:H48)</f>
        <v>1424.15</v>
      </c>
      <c r="I49" s="39">
        <f>SUM(I32:I48)</f>
        <v>0</v>
      </c>
      <c r="J49" s="1"/>
      <c r="K49" s="33"/>
      <c r="L49" s="2"/>
      <c r="M49" s="2"/>
      <c r="N49" s="2"/>
      <c r="O49" s="2"/>
    </row>
    <row r="50" spans="1:15" ht="15.75" customHeight="1" x14ac:dyDescent="0.25">
      <c r="A50" s="1"/>
      <c r="B50" s="1"/>
      <c r="C50" s="1"/>
      <c r="D50" s="1"/>
      <c r="E50" s="1"/>
      <c r="F50" s="1"/>
      <c r="G50" s="1"/>
      <c r="H50" s="27"/>
      <c r="I50" s="27"/>
      <c r="J50" s="1"/>
      <c r="K50" s="33"/>
      <c r="L50" s="2"/>
      <c r="M50" s="2"/>
      <c r="N50" s="2"/>
      <c r="O50" s="2"/>
    </row>
    <row r="51" spans="1:15" ht="15.75" customHeight="1" x14ac:dyDescent="0.25">
      <c r="A51" s="22" t="s">
        <v>26</v>
      </c>
      <c r="B51" s="22"/>
      <c r="C51" s="31" t="s">
        <v>27</v>
      </c>
      <c r="D51" s="32" t="s">
        <v>14</v>
      </c>
      <c r="E51" s="32" t="s">
        <v>28</v>
      </c>
      <c r="F51" s="32" t="s">
        <v>15</v>
      </c>
      <c r="G51" s="1"/>
      <c r="H51" s="27"/>
      <c r="I51" s="27"/>
      <c r="J51" s="1"/>
      <c r="K51" s="33"/>
      <c r="L51" s="2"/>
      <c r="M51" s="2"/>
      <c r="N51" s="2"/>
      <c r="O51" s="2"/>
    </row>
    <row r="52" spans="1:15" ht="15.75" customHeight="1" x14ac:dyDescent="0.25">
      <c r="A52" s="1"/>
      <c r="B52" s="1"/>
      <c r="C52" s="35">
        <v>240</v>
      </c>
      <c r="D52" s="24">
        <v>3.9</v>
      </c>
      <c r="E52" s="24">
        <v>0.04</v>
      </c>
      <c r="F52" s="35">
        <v>4</v>
      </c>
      <c r="G52" s="24"/>
      <c r="H52" s="26">
        <f t="shared" ref="H52:H53" si="9">C52*D52*E52*F52</f>
        <v>149.76</v>
      </c>
      <c r="I52" s="26"/>
      <c r="J52" s="27">
        <f t="shared" ref="J52:J53" si="10">I52-H52</f>
        <v>-149.76</v>
      </c>
      <c r="K52" s="33"/>
      <c r="L52" s="2"/>
      <c r="M52" s="2"/>
      <c r="N52" s="2"/>
      <c r="O52" s="2"/>
    </row>
    <row r="53" spans="1:15" ht="15.75" customHeight="1" x14ac:dyDescent="0.25">
      <c r="A53" s="1" t="s">
        <v>29</v>
      </c>
      <c r="B53" s="1"/>
      <c r="C53" s="35">
        <v>1</v>
      </c>
      <c r="D53" s="40">
        <v>5</v>
      </c>
      <c r="E53" s="40">
        <v>1</v>
      </c>
      <c r="F53" s="35">
        <v>2</v>
      </c>
      <c r="G53" s="24"/>
      <c r="H53" s="26">
        <f t="shared" si="9"/>
        <v>10</v>
      </c>
      <c r="I53" s="26"/>
      <c r="J53" s="27">
        <f t="shared" si="10"/>
        <v>-10</v>
      </c>
      <c r="K53" s="33"/>
      <c r="L53" s="2"/>
      <c r="M53" s="2"/>
      <c r="N53" s="2"/>
      <c r="O53" s="2"/>
    </row>
    <row r="54" spans="1:15" ht="15.75" customHeight="1" x14ac:dyDescent="0.25">
      <c r="A54" s="1"/>
      <c r="B54" s="1"/>
      <c r="C54" s="1"/>
      <c r="D54" s="1"/>
      <c r="E54" s="1"/>
      <c r="F54" s="1"/>
      <c r="G54" s="1"/>
      <c r="H54" s="39">
        <f t="shared" ref="H54:I54" si="11">SUM(H52:H53)</f>
        <v>159.76</v>
      </c>
      <c r="I54" s="39">
        <f t="shared" si="11"/>
        <v>0</v>
      </c>
      <c r="J54" s="1"/>
      <c r="K54" s="33"/>
      <c r="L54" s="2"/>
      <c r="M54" s="2"/>
      <c r="N54" s="2"/>
      <c r="O54" s="2"/>
    </row>
    <row r="55" spans="1:15" ht="15.75" customHeight="1" x14ac:dyDescent="0.25">
      <c r="A55" s="1"/>
      <c r="B55" s="1"/>
      <c r="C55" s="1"/>
      <c r="D55" s="1"/>
      <c r="E55" s="1"/>
      <c r="F55" s="1"/>
      <c r="G55" s="1"/>
      <c r="H55" s="27"/>
      <c r="I55" s="27"/>
      <c r="J55" s="1"/>
      <c r="K55" s="33"/>
      <c r="L55" s="2"/>
      <c r="M55" s="2"/>
      <c r="N55" s="2"/>
      <c r="O55" s="2"/>
    </row>
    <row r="56" spans="1:15" ht="15.75" customHeight="1" x14ac:dyDescent="0.25">
      <c r="A56" s="1"/>
      <c r="B56" s="1"/>
      <c r="C56" s="1"/>
      <c r="D56" s="1"/>
      <c r="E56" s="1"/>
      <c r="F56" s="1"/>
      <c r="G56" s="1"/>
      <c r="H56" s="27"/>
      <c r="I56" s="27"/>
      <c r="J56" s="1"/>
      <c r="K56" s="33"/>
      <c r="L56" s="2"/>
      <c r="M56" s="2"/>
      <c r="N56" s="2"/>
      <c r="O56" s="2"/>
    </row>
    <row r="57" spans="1:15" ht="15.75" customHeight="1" x14ac:dyDescent="0.3">
      <c r="A57" s="41" t="s">
        <v>30</v>
      </c>
      <c r="B57" s="41"/>
      <c r="C57" s="41"/>
      <c r="D57" s="41"/>
      <c r="E57" s="41"/>
      <c r="F57" s="41"/>
      <c r="G57" s="41"/>
      <c r="H57" s="42">
        <f>SUM(H54,H49,H30)</f>
        <v>3595.1099999999997</v>
      </c>
      <c r="I57" s="42">
        <f>SUM(I54,I49,I30)</f>
        <v>0</v>
      </c>
      <c r="J57" s="41"/>
      <c r="K57" s="2"/>
      <c r="L57" s="2"/>
      <c r="M57" s="2"/>
      <c r="N57" s="2"/>
    </row>
    <row r="58" spans="1:15" ht="15.75" customHeight="1" x14ac:dyDescent="0.25">
      <c r="A58" s="83"/>
      <c r="B58" s="97"/>
      <c r="C58" s="97"/>
      <c r="D58" s="97"/>
      <c r="E58" s="97"/>
      <c r="F58" s="97"/>
      <c r="G58" s="97"/>
      <c r="H58" s="97"/>
      <c r="I58" s="97"/>
      <c r="J58" s="97"/>
      <c r="K58" s="98"/>
      <c r="L58" s="2"/>
      <c r="M58" s="2"/>
      <c r="N58" s="2"/>
    </row>
    <row r="59" spans="1:15" ht="22.5" customHeight="1" x14ac:dyDescent="0.25">
      <c r="A59" s="99"/>
      <c r="B59" s="100"/>
      <c r="C59" s="100"/>
      <c r="D59" s="100"/>
      <c r="E59" s="100"/>
      <c r="F59" s="100"/>
      <c r="G59" s="100"/>
      <c r="H59" s="100"/>
      <c r="I59" s="100"/>
      <c r="J59" s="100"/>
      <c r="K59" s="101"/>
      <c r="L59" s="2"/>
      <c r="M59" s="2"/>
      <c r="N59" s="2"/>
    </row>
    <row r="60" spans="1:15" ht="22.5" customHeight="1" x14ac:dyDescent="0.25">
      <c r="A60" s="99"/>
      <c r="B60" s="100"/>
      <c r="C60" s="100"/>
      <c r="D60" s="100"/>
      <c r="E60" s="100"/>
      <c r="F60" s="100"/>
      <c r="G60" s="100"/>
      <c r="H60" s="100"/>
      <c r="I60" s="100"/>
      <c r="J60" s="100"/>
      <c r="K60" s="101"/>
      <c r="L60" s="2"/>
      <c r="M60" s="2"/>
      <c r="N60" s="2"/>
    </row>
    <row r="61" spans="1:15" ht="22.5" customHeight="1" x14ac:dyDescent="0.25">
      <c r="A61" s="102"/>
      <c r="B61" s="103"/>
      <c r="C61" s="103"/>
      <c r="D61" s="103"/>
      <c r="E61" s="103"/>
      <c r="F61" s="103"/>
      <c r="G61" s="103"/>
      <c r="H61" s="103"/>
      <c r="I61" s="103"/>
      <c r="J61" s="103"/>
      <c r="K61" s="104"/>
      <c r="L61" s="2"/>
      <c r="M61" s="2"/>
      <c r="N61" s="2"/>
    </row>
    <row r="62" spans="1:15" ht="15.75" customHeight="1" x14ac:dyDescent="0.2"/>
    <row r="63" spans="1:15" ht="15.75" customHeight="1" x14ac:dyDescent="0.25">
      <c r="B63" s="43"/>
      <c r="I63" s="71" t="s">
        <v>48</v>
      </c>
      <c r="J63" s="70"/>
      <c r="K63" s="70"/>
    </row>
    <row r="64" spans="1:15" ht="15.75" customHeight="1" x14ac:dyDescent="0.2">
      <c r="I64" s="65"/>
      <c r="J64" s="65"/>
      <c r="K64" s="65"/>
    </row>
    <row r="65" spans="9:11" ht="15.75" customHeight="1" x14ac:dyDescent="0.25">
      <c r="I65" s="73" t="s">
        <v>49</v>
      </c>
      <c r="J65" s="75" t="s">
        <v>50</v>
      </c>
      <c r="K65" s="74" t="s">
        <v>51</v>
      </c>
    </row>
    <row r="66" spans="9:11" ht="15.75" customHeight="1" x14ac:dyDescent="0.25">
      <c r="I66" s="72" t="s">
        <v>52</v>
      </c>
      <c r="J66" s="76">
        <v>260</v>
      </c>
      <c r="K66" s="77">
        <v>1495</v>
      </c>
    </row>
    <row r="67" spans="9:11" ht="15.75" customHeight="1" x14ac:dyDescent="0.25">
      <c r="I67" s="72" t="s">
        <v>53</v>
      </c>
      <c r="J67" s="76">
        <v>520</v>
      </c>
      <c r="K67" s="77">
        <v>2600</v>
      </c>
    </row>
    <row r="68" spans="9:11" ht="15.75" customHeight="1" x14ac:dyDescent="0.25">
      <c r="I68" s="72" t="s">
        <v>54</v>
      </c>
      <c r="J68" s="76">
        <v>320</v>
      </c>
      <c r="K68" s="77">
        <v>1840</v>
      </c>
    </row>
    <row r="69" spans="9:11" ht="15.75" customHeight="1" x14ac:dyDescent="0.25">
      <c r="I69" s="72" t="s">
        <v>55</v>
      </c>
      <c r="J69" s="76">
        <v>450</v>
      </c>
      <c r="K69" s="77">
        <v>2587.5</v>
      </c>
    </row>
    <row r="70" spans="9:11" ht="15.75" customHeight="1" x14ac:dyDescent="0.25">
      <c r="I70" s="72" t="s">
        <v>56</v>
      </c>
      <c r="J70" s="76">
        <v>240</v>
      </c>
      <c r="K70" s="77">
        <v>1380</v>
      </c>
    </row>
    <row r="71" spans="9:11" ht="15.75" customHeight="1" x14ac:dyDescent="0.25">
      <c r="I71" s="72" t="s">
        <v>57</v>
      </c>
      <c r="J71" s="76">
        <v>410</v>
      </c>
      <c r="K71" s="77">
        <v>2357.5</v>
      </c>
    </row>
    <row r="72" spans="9:11" ht="15.75" customHeight="1" x14ac:dyDescent="0.25">
      <c r="I72" s="72" t="s">
        <v>58</v>
      </c>
      <c r="J72" s="76">
        <v>230</v>
      </c>
      <c r="K72" s="77">
        <v>2300</v>
      </c>
    </row>
    <row r="73" spans="9:11" ht="15.75" customHeight="1" x14ac:dyDescent="0.25">
      <c r="I73" s="72" t="s">
        <v>59</v>
      </c>
      <c r="J73" s="76">
        <v>314</v>
      </c>
      <c r="K73" s="77">
        <v>2198</v>
      </c>
    </row>
    <row r="74" spans="9:11" ht="15.75" customHeight="1" x14ac:dyDescent="0.25">
      <c r="I74" s="72" t="s">
        <v>60</v>
      </c>
      <c r="J74" s="76">
        <v>584</v>
      </c>
      <c r="K74" s="77">
        <v>3358</v>
      </c>
    </row>
    <row r="75" spans="9:11" ht="15.75" customHeight="1" x14ac:dyDescent="0.25">
      <c r="I75" s="72" t="s">
        <v>61</v>
      </c>
      <c r="J75" s="76">
        <v>1186</v>
      </c>
      <c r="K75" s="77">
        <v>8302</v>
      </c>
    </row>
    <row r="76" spans="9:11" ht="15.75" customHeight="1" x14ac:dyDescent="0.25">
      <c r="I76" s="72" t="s">
        <v>62</v>
      </c>
      <c r="J76" s="76">
        <v>400</v>
      </c>
      <c r="K76" s="77">
        <v>2800</v>
      </c>
    </row>
    <row r="77" spans="9:11" ht="15.75" customHeight="1" x14ac:dyDescent="0.25">
      <c r="I77" s="72" t="s">
        <v>63</v>
      </c>
      <c r="J77" s="76">
        <v>965</v>
      </c>
      <c r="K77" s="77">
        <v>5548.75</v>
      </c>
    </row>
    <row r="78" spans="9:11" ht="15.75" customHeight="1" x14ac:dyDescent="0.25">
      <c r="I78" s="72" t="s">
        <v>64</v>
      </c>
      <c r="J78" s="76">
        <v>530</v>
      </c>
      <c r="K78" s="77">
        <v>4240</v>
      </c>
    </row>
    <row r="79" spans="9:11" ht="15.75" customHeight="1" x14ac:dyDescent="0.25">
      <c r="I79" s="72" t="s">
        <v>65</v>
      </c>
      <c r="J79" s="76">
        <v>410</v>
      </c>
      <c r="K79" s="77">
        <v>4100</v>
      </c>
    </row>
    <row r="80" spans="9:11" ht="15.75" customHeight="1" x14ac:dyDescent="0.25">
      <c r="I80" s="72" t="s">
        <v>66</v>
      </c>
      <c r="J80" s="76">
        <v>355</v>
      </c>
      <c r="K80" s="77">
        <v>2130</v>
      </c>
    </row>
    <row r="81" spans="9:11" ht="15.75" customHeight="1" x14ac:dyDescent="0.25">
      <c r="I81" s="72"/>
      <c r="J81" s="76"/>
      <c r="K81" s="72"/>
    </row>
    <row r="82" spans="9:11" ht="15.75" customHeight="1" x14ac:dyDescent="0.2"/>
    <row r="83" spans="9:11" ht="15.75" customHeight="1" x14ac:dyDescent="0.2"/>
    <row r="84" spans="9:11" ht="15.75" customHeight="1" x14ac:dyDescent="0.2"/>
    <row r="85" spans="9:11" ht="15.75" customHeight="1" x14ac:dyDescent="0.2"/>
    <row r="86" spans="9:11" ht="15.75" customHeight="1" x14ac:dyDescent="0.2"/>
    <row r="87" spans="9:11" ht="15.75" customHeight="1" x14ac:dyDescent="0.2"/>
    <row r="88" spans="9:11" ht="15.75" customHeight="1" x14ac:dyDescent="0.2"/>
    <row r="89" spans="9:11" ht="15.75" customHeight="1" x14ac:dyDescent="0.2"/>
    <row r="90" spans="9:11" ht="15.75" customHeight="1" x14ac:dyDescent="0.2"/>
    <row r="91" spans="9:11" ht="15.75" customHeight="1" x14ac:dyDescent="0.2"/>
    <row r="92" spans="9:11" ht="15.75" customHeight="1" x14ac:dyDescent="0.2"/>
    <row r="93" spans="9:11" ht="15.75" customHeight="1" x14ac:dyDescent="0.2"/>
    <row r="94" spans="9:11" ht="15.75" customHeight="1" x14ac:dyDescent="0.2"/>
    <row r="95" spans="9:11" ht="15.75" customHeight="1" x14ac:dyDescent="0.2"/>
    <row r="96" spans="9:11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</sheetData>
  <mergeCells count="6">
    <mergeCell ref="K16:K31"/>
    <mergeCell ref="A58:K61"/>
    <mergeCell ref="A1:J1"/>
    <mergeCell ref="G4:I4"/>
    <mergeCell ref="J4:K4"/>
    <mergeCell ref="C14:G14"/>
  </mergeCells>
  <conditionalFormatting sqref="I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" footer="0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TRAMITE</vt:lpstr>
      <vt:lpstr>PINTURA FACHADA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Ingrid Guardado</dc:creator>
  <cp:lastModifiedBy>Ingrid</cp:lastModifiedBy>
  <dcterms:created xsi:type="dcterms:W3CDTF">2021-02-02T14:32:24Z</dcterms:created>
  <dcterms:modified xsi:type="dcterms:W3CDTF">2021-09-11T18:00:24Z</dcterms:modified>
</cp:coreProperties>
</file>