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746CBAE0-02C1-4E26-A9C5-42FD342D36F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ITE" sheetId="9" r:id="rId1"/>
    <sheet name="PINTURA FACHADA" sheetId="8" r:id="rId2"/>
  </sheets>
  <calcPr calcId="191029"/>
</workbook>
</file>

<file path=xl/calcChain.xml><?xml version="1.0" encoding="utf-8"?>
<calcChain xmlns="http://schemas.openxmlformats.org/spreadsheetml/2006/main">
  <c r="H33" i="8" l="1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52" i="9"/>
  <c r="J52" i="9" s="1"/>
  <c r="H17" i="9"/>
  <c r="J17" i="9" s="1"/>
  <c r="H18" i="9"/>
  <c r="H19" i="9"/>
  <c r="J19" i="9" s="1"/>
  <c r="H20" i="9"/>
  <c r="H21" i="9"/>
  <c r="J21" i="9"/>
  <c r="H22" i="9"/>
  <c r="J22" i="9"/>
  <c r="H23" i="9"/>
  <c r="H24" i="9"/>
  <c r="H25" i="9"/>
  <c r="H26" i="9"/>
  <c r="H27" i="9"/>
  <c r="H28" i="9"/>
  <c r="J28" i="9" s="1"/>
  <c r="H29" i="9"/>
  <c r="J29" i="9"/>
  <c r="I30" i="9"/>
  <c r="H32" i="9"/>
  <c r="J32" i="9"/>
  <c r="H33" i="9"/>
  <c r="H34" i="9"/>
  <c r="H35" i="9"/>
  <c r="H36" i="9"/>
  <c r="H37" i="9"/>
  <c r="H38" i="9"/>
  <c r="H39" i="9"/>
  <c r="H40" i="9"/>
  <c r="H41" i="9"/>
  <c r="H42" i="9"/>
  <c r="J42" i="9" s="1"/>
  <c r="H43" i="9"/>
  <c r="J43" i="9"/>
  <c r="H44" i="9"/>
  <c r="J44" i="9"/>
  <c r="H45" i="9"/>
  <c r="J45" i="9"/>
  <c r="H46" i="9"/>
  <c r="J46" i="9"/>
  <c r="H47" i="9"/>
  <c r="J47" i="9"/>
  <c r="H48" i="9"/>
  <c r="J48" i="9"/>
  <c r="I49" i="9"/>
  <c r="H53" i="9"/>
  <c r="I54" i="9"/>
  <c r="I57" i="9"/>
  <c r="J6" i="9" s="1"/>
  <c r="H54" i="9" l="1"/>
  <c r="J53" i="9"/>
  <c r="H30" i="9"/>
  <c r="H49" i="9"/>
  <c r="H57" i="9" s="1"/>
  <c r="G6" i="9" s="1"/>
  <c r="H6" i="9" s="1"/>
  <c r="K6" i="9" l="1"/>
  <c r="A4" i="9"/>
  <c r="I6" i="9"/>
  <c r="I54" i="8" l="1"/>
  <c r="H53" i="8"/>
  <c r="J53" i="8" s="1"/>
  <c r="H52" i="8"/>
  <c r="J52" i="8" s="1"/>
  <c r="I49" i="8"/>
  <c r="J48" i="8"/>
  <c r="J47" i="8"/>
  <c r="J46" i="8"/>
  <c r="J45" i="8"/>
  <c r="J44" i="8"/>
  <c r="H32" i="8"/>
  <c r="H49" i="8" s="1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J32" i="8" l="1"/>
  <c r="H30" i="8"/>
  <c r="I57" i="8"/>
  <c r="J6" i="8" s="1"/>
  <c r="H54" i="8"/>
  <c r="J17" i="8"/>
  <c r="H57" i="8" l="1"/>
  <c r="G6" i="8" s="1"/>
  <c r="H6" i="8" s="1"/>
  <c r="A4" i="8" l="1"/>
  <c r="K6" i="8"/>
  <c r="I6" i="8"/>
</calcChain>
</file>

<file path=xl/sharedStrings.xml><?xml version="1.0" encoding="utf-8"?>
<sst xmlns="http://schemas.openxmlformats.org/spreadsheetml/2006/main" count="120" uniqueCount="82">
  <si>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</si>
  <si>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</si>
  <si>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</si>
  <si>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</si>
  <si>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</si>
  <si>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</si>
  <si>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</si>
  <si>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</si>
  <si>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</si>
  <si>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</si>
  <si>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</si>
  <si>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</si>
  <si>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</si>
  <si>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</si>
  <si>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</si>
  <si>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</si>
  <si>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</si>
  <si>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</si>
  <si>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</si>
  <si>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</si>
  <si>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</si>
  <si>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</si>
  <si>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</si>
  <si>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</si>
  <si>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</si>
  <si>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</si>
  <si>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</si>
  <si>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</si>
  <si>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</si>
  <si>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</si>
  <si>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</si>
  <si>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</si>
  <si>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</si>
  <si>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ESPATULA RIGIDA DE METAL 3 PLG
CODIGO 1115080</t>
  </si>
  <si>
    <t>FREUND</t>
  </si>
  <si>
    <t>VIDRI</t>
  </si>
  <si>
    <t>REPUESTO DE RODILLO DE 9 PLG</t>
  </si>
  <si>
    <t>BLUE BOLD - TIRRO DE 3/4 PULG 45 YDA</t>
  </si>
  <si>
    <t>MANERAL ESTANDAR DE PLASTICO/METAL 9 PLG PARA RODILLO. SKU# 13053</t>
  </si>
  <si>
    <t>GL THINNER CORRIENTE</t>
  </si>
  <si>
    <t>visita</t>
  </si>
  <si>
    <t>BROCHA de 3 plg</t>
  </si>
  <si>
    <t>REPUESTO DE RODILLO DE 4 PLG</t>
  </si>
  <si>
    <t>firma de documentacion para alcaldia</t>
  </si>
  <si>
    <t>CD</t>
  </si>
  <si>
    <t>IMPRESIONES</t>
  </si>
  <si>
    <t>DOCUMENTACION PARA TRAMITES</t>
  </si>
  <si>
    <t>U</t>
  </si>
  <si>
    <t>COTIZACION CONSOLIDADA DE PINTURA DE FACHADAS TIENDAS DE DESCUENTO</t>
  </si>
  <si>
    <t>TIENDA</t>
  </si>
  <si>
    <t>metros 2</t>
  </si>
  <si>
    <t>precio</t>
  </si>
  <si>
    <t>DF AHUACHAPAN</t>
  </si>
  <si>
    <t>DF CENTRO LIBERTAD</t>
  </si>
  <si>
    <t>DF CHALCHUAPA</t>
  </si>
  <si>
    <t xml:space="preserve">DF CIUDAD BARRIOS </t>
  </si>
  <si>
    <t>DF EL CONGO</t>
  </si>
  <si>
    <t>DF JUAYUA</t>
  </si>
  <si>
    <t>DF LA UNION</t>
  </si>
  <si>
    <t>DF PARQUE BARRIOS</t>
  </si>
  <si>
    <t>DF QUEZALTEPEQUE PARQUE CENTRAL</t>
  </si>
  <si>
    <t>DF SAN MIGUEL CATEDRAL</t>
  </si>
  <si>
    <t>DF SAN MIGUEL TERMINAL</t>
  </si>
  <si>
    <t>DF SANTA ANA CATEDRAL</t>
  </si>
  <si>
    <t>DF SANTA ANA CENTRO</t>
  </si>
  <si>
    <t>DF SANTA ROSA DE LIMA</t>
  </si>
  <si>
    <t>DF TEXISTEPEQUE</t>
  </si>
  <si>
    <t>Viaticos</t>
  </si>
  <si>
    <t>Hospedaje</t>
  </si>
  <si>
    <t>Cuerpos de andamios (1.25mts x 1.88mts x 1.70mts), (10 marcos, 10 crucetas, 20 acoples), Plataformas (0.50mts x 1.92mts)</t>
  </si>
  <si>
    <t>SEMIBRILLANTE</t>
  </si>
  <si>
    <t>KEM INDUTRIAL</t>
  </si>
  <si>
    <t>GALON</t>
  </si>
  <si>
    <t>35 M2 A 2 MANOS</t>
  </si>
  <si>
    <t>LO MESCLARIAN CON BLANCO WEATHER PERFECT</t>
  </si>
  <si>
    <t>GALON ANTICORROSIVO 4000 KEM INDUSTRIAL SEMIBRILLANTE COLOR VERDE SEGÚN CODIGO</t>
  </si>
  <si>
    <t>GALON ANTICORROSIVO 4000 KEM INDUSTRIAL SEMIBRILLANTE COLOR ROJO SEGÚN CODIGO</t>
  </si>
  <si>
    <t>GALON ANTICORROSIVO 4000 KEM INDUSTRIAL SEMIBRILLANTE COLOR AMARILLO SEGÚN CODIGO</t>
  </si>
  <si>
    <t>PINTURA FACHADA ENTRADA A TIENDA ( FRANJAS DE 40 ML X 30CM ALTO)</t>
  </si>
  <si>
    <t>SOLVENTE NAPHTA R1K3</t>
  </si>
  <si>
    <t>lija 150</t>
  </si>
  <si>
    <t>precio por 7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</si>
</sst>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  <numFmt numFmtId="168" formatCode="&quot;$&quot;#,##0.00"/>
  </numFmts>
  <fonts count="1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8"/>
  </cellStyleXfs>
  <cellXfs count="105">
    <xf numFmtId="0" fontId="0" fillId="0" borderId="0" xfId="0" applyFont="1" applyAlignment="1"/>
    <xf numFmtId="0" fontId="4" fillId="2" borderId="4" xfId="0" applyFont="1" applyFill="1" applyBorder="1"/>
    <xf numFmtId="0" fontId="4" fillId="3" borderId="4" xfId="0" applyFont="1" applyFill="1" applyBorder="1"/>
    <xf numFmtId="0" fontId="5" fillId="4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165" fontId="4" fillId="7" borderId="11" xfId="0" applyNumberFormat="1" applyFont="1" applyFill="1" applyBorder="1"/>
    <xf numFmtId="165" fontId="6" fillId="7" borderId="12" xfId="0" applyNumberFormat="1" applyFont="1" applyFill="1" applyBorder="1" applyAlignment="1"/>
    <xf numFmtId="165" fontId="4" fillId="7" borderId="13" xfId="0" applyNumberFormat="1" applyFont="1" applyFill="1" applyBorder="1"/>
    <xf numFmtId="166" fontId="4" fillId="3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top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5" fillId="2" borderId="4" xfId="0" applyFont="1" applyFill="1" applyBorder="1"/>
    <xf numFmtId="0" fontId="6" fillId="11" borderId="18" xfId="0" applyFont="1" applyFill="1" applyBorder="1"/>
    <xf numFmtId="165" fontId="4" fillId="11" borderId="18" xfId="0" applyNumberFormat="1" applyFont="1" applyFill="1" applyBorder="1"/>
    <xf numFmtId="0" fontId="4" fillId="11" borderId="18" xfId="0" applyFont="1" applyFill="1" applyBorder="1"/>
    <xf numFmtId="165" fontId="4" fillId="3" borderId="18" xfId="0" applyNumberFormat="1" applyFont="1" applyFill="1" applyBorder="1"/>
    <xf numFmtId="165" fontId="4" fillId="2" borderId="4" xfId="0" applyNumberFormat="1" applyFont="1" applyFill="1" applyBorder="1"/>
    <xf numFmtId="0" fontId="6" fillId="11" borderId="18" xfId="0" applyFont="1" applyFill="1" applyBorder="1" applyAlignment="1"/>
    <xf numFmtId="0" fontId="4" fillId="2" borderId="4" xfId="0" applyFont="1" applyFill="1" applyBorder="1" applyAlignment="1">
      <alignment wrapText="1"/>
    </xf>
    <xf numFmtId="165" fontId="4" fillId="8" borderId="4" xfId="0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 textRotation="255"/>
    </xf>
    <xf numFmtId="0" fontId="6" fillId="2" borderId="4" xfId="0" applyFont="1" applyFill="1" applyBorder="1" applyAlignment="1">
      <alignment wrapText="1"/>
    </xf>
    <xf numFmtId="0" fontId="6" fillId="11" borderId="18" xfId="0" applyFont="1" applyFill="1" applyBorder="1" applyAlignment="1">
      <alignment horizontal="center" vertical="center"/>
    </xf>
    <xf numFmtId="165" fontId="6" fillId="11" borderId="18" xfId="0" applyNumberFormat="1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165" fontId="4" fillId="11" borderId="18" xfId="0" applyNumberFormat="1" applyFont="1" applyFill="1" applyBorder="1" applyAlignment="1">
      <alignment horizontal="center" vertical="center"/>
    </xf>
    <xf numFmtId="165" fontId="4" fillId="12" borderId="4" xfId="0" applyNumberFormat="1" applyFont="1" applyFill="1" applyBorder="1"/>
    <xf numFmtId="165" fontId="6" fillId="11" borderId="18" xfId="0" applyNumberFormat="1" applyFont="1" applyFill="1" applyBorder="1" applyAlignment="1"/>
    <xf numFmtId="0" fontId="9" fillId="13" borderId="4" xfId="0" applyFont="1" applyFill="1" applyBorder="1"/>
    <xf numFmtId="165" fontId="9" fillId="13" borderId="4" xfId="0" applyNumberFormat="1" applyFont="1" applyFill="1" applyBorder="1"/>
    <xf numFmtId="0" fontId="4" fillId="0" borderId="0" xfId="0" applyFont="1" applyAlignment="1">
      <alignment horizontal="center" vertical="center"/>
    </xf>
    <xf numFmtId="165" fontId="4" fillId="2" borderId="28" xfId="0" applyNumberFormat="1" applyFont="1" applyFill="1" applyBorder="1"/>
    <xf numFmtId="0" fontId="5" fillId="10" borderId="28" xfId="0" applyFont="1" applyFill="1" applyBorder="1" applyAlignment="1">
      <alignment horizontal="center" vertical="center" textRotation="255"/>
    </xf>
    <xf numFmtId="0" fontId="4" fillId="3" borderId="28" xfId="0" applyFont="1" applyFill="1" applyBorder="1"/>
    <xf numFmtId="0" fontId="4" fillId="3" borderId="4" xfId="0" applyFont="1" applyFill="1" applyBorder="1" applyAlignment="1">
      <alignment horizontal="center" vertical="center"/>
    </xf>
    <xf numFmtId="167" fontId="6" fillId="11" borderId="18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28" xfId="0" applyFont="1" applyFill="1" applyBorder="1" applyAlignment="1">
      <alignment vertical="center"/>
    </xf>
    <xf numFmtId="2" fontId="6" fillId="3" borderId="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6" fillId="2" borderId="28" xfId="0" applyFont="1" applyFill="1" applyBorder="1" applyAlignment="1">
      <alignment vertical="center"/>
    </xf>
    <xf numFmtId="0" fontId="11" fillId="15" borderId="0" xfId="0" applyFont="1" applyFill="1"/>
    <xf numFmtId="0" fontId="11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1" fillId="0" borderId="28" xfId="1"/>
    <xf numFmtId="0" fontId="12" fillId="0" borderId="28" xfId="1" applyFont="1"/>
    <xf numFmtId="0" fontId="1" fillId="0" borderId="29" xfId="1" applyBorder="1"/>
    <xf numFmtId="0" fontId="1" fillId="16" borderId="29" xfId="1" applyFill="1" applyBorder="1" applyAlignment="1">
      <alignment horizontal="center"/>
    </xf>
    <xf numFmtId="0" fontId="1" fillId="16" borderId="29" xfId="1" applyFill="1" applyBorder="1" applyAlignment="1">
      <alignment horizontal="center" vertical="top"/>
    </xf>
    <xf numFmtId="0" fontId="1" fillId="16" borderId="29" xfId="1" applyNumberFormat="1" applyFill="1" applyBorder="1" applyAlignment="1">
      <alignment horizontal="center"/>
    </xf>
    <xf numFmtId="0" fontId="1" fillId="0" borderId="29" xfId="1" applyNumberFormat="1" applyBorder="1" applyAlignment="1">
      <alignment horizontal="center"/>
    </xf>
    <xf numFmtId="168" fontId="1" fillId="0" borderId="29" xfId="1" applyNumberFormat="1" applyBorder="1" applyAlignment="1">
      <alignment horizontal="right"/>
    </xf>
    <xf numFmtId="0" fontId="0" fillId="0" borderId="0" xfId="0" applyFont="1" applyAlignment="1"/>
    <xf numFmtId="0" fontId="10" fillId="14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3" borderId="3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8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5" fillId="10" borderId="17" xfId="0" applyFont="1" applyFill="1" applyBorder="1" applyAlignment="1">
      <alignment horizontal="center" vertical="center" textRotation="255"/>
    </xf>
    <xf numFmtId="0" fontId="3" fillId="0" borderId="19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0" fillId="0" borderId="0" xfId="0" applyFont="1" applyAlignment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3" borderId="2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8" fontId="4" fillId="3" borderId="4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F0609BE0-9D0E-4420-A077-04694EF40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21A35CC5-F90B-4BB2-9DDE-3A724C6F4A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62</xdr:row>
      <xdr:rowOff>96320</xdr:rowOff>
    </xdr:from>
    <xdr:to>
      <xdr:col>7</xdr:col>
      <xdr:colOff>783914</xdr:colOff>
      <xdr:row>81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688A0-8E0B-477A-903B-DD0B51104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731752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684944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7A2CB4-C697-4DA3-AF27-FE63603DA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567219</xdr:colOff>
      <xdr:row>21</xdr:row>
      <xdr:rowOff>42810</xdr:rowOff>
    </xdr:from>
    <xdr:to>
      <xdr:col>13</xdr:col>
      <xdr:colOff>338089</xdr:colOff>
      <xdr:row>32</xdr:row>
      <xdr:rowOff>97539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8083AD1-A5E4-435E-8E64-C359D1A08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6685" y="4848119"/>
          <a:ext cx="5410955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1851489</xdr:colOff>
      <xdr:row>6</xdr:row>
      <xdr:rowOff>152725</xdr:rowOff>
    </xdr:from>
    <xdr:to>
      <xdr:col>1</xdr:col>
      <xdr:colOff>2739775</xdr:colOff>
      <xdr:row>17</xdr:row>
      <xdr:rowOff>123993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B1627D-60BF-4545-AE5A-8CE235D0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489" y="1640337"/>
          <a:ext cx="5158483" cy="2486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F94-6333-4A6A-A021-9BD99CE1C937}">
  <dimension ref="A1:O1010"/>
  <sheetViews>
    <sheetView zoomScale="89" zoomScaleNormal="89" workbookViewId="0">
      <selection activeCell="C53" sqref="C53"/>
    </sheetView>
  </sheetViews>
  <sheetFormatPr baseColWidth="10" defaultColWidth="11.21875" defaultRowHeight="15" customHeight="1" x14ac:dyDescent="0.2"/>
  <cols>
    <col min="1" max="1" width="44.21875" style="64" customWidth="1"/>
    <col min="2" max="2" width="29.33203125" style="64" customWidth="1"/>
    <col min="3" max="4" width="10" style="64"/>
    <col min="5" max="6" width="11.21875" style="64" customWidth="1"/>
    <col min="7" max="7" width="14" style="64" customWidth="1"/>
    <col min="8" max="8" width="15.109375" style="64" customWidth="1"/>
    <col min="9" max="9" width="17.77734375" style="64" customWidth="1"/>
    <col min="10" max="10" width="21.44140625" style="64" customWidth="1"/>
    <col min="11" max="11" width="21.88671875" style="64" customWidth="1"/>
    <col min="12" max="16384" width="11.21875" style="64"/>
  </cols>
  <sheetData>
    <row r="1" spans="1:15" ht="36.75" customHeight="1" x14ac:dyDescent="0.25">
      <c r="A1" s="80" t="s">
        <v>46</v>
      </c>
      <c r="B1" s="81"/>
      <c r="C1" s="81"/>
      <c r="D1" s="81"/>
      <c r="E1" s="81"/>
      <c r="F1" s="81"/>
      <c r="G1" s="81"/>
      <c r="H1" s="81"/>
      <c r="I1" s="81"/>
      <c r="J1" s="82"/>
      <c r="K1" s="1"/>
      <c r="L1" s="2"/>
    </row>
    <row r="2" spans="1:15" ht="15.75" customHeight="1" x14ac:dyDescent="0.25">
      <c r="A2" s="2"/>
      <c r="B2" s="83"/>
      <c r="C2" s="83"/>
      <c r="D2" s="83"/>
      <c r="E2" s="83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/>
      <c r="C3" s="57"/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310.28400000000005</v>
      </c>
      <c r="B4" s="59"/>
      <c r="C4" s="60"/>
      <c r="D4" s="58"/>
      <c r="E4" s="58"/>
      <c r="F4" s="58"/>
      <c r="G4" s="84" t="s">
        <v>1</v>
      </c>
      <c r="H4" s="85"/>
      <c r="I4" s="86"/>
      <c r="J4" s="84" t="s">
        <v>2</v>
      </c>
      <c r="K4" s="86"/>
      <c r="L4" s="2"/>
      <c r="M4" s="2"/>
      <c r="N4" s="2"/>
      <c r="O4" s="2"/>
    </row>
    <row r="5" spans="1:15" ht="15.75" customHeight="1" x14ac:dyDescent="0.25">
      <c r="A5" s="5" t="s">
        <v>47</v>
      </c>
      <c r="B5" s="59"/>
      <c r="C5" s="58"/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61"/>
      <c r="C6" s="61"/>
      <c r="D6" s="61"/>
      <c r="E6" s="58"/>
      <c r="F6" s="58"/>
      <c r="G6" s="12">
        <f>H57</f>
        <v>229.84</v>
      </c>
      <c r="H6" s="13">
        <f>G6*1.35</f>
        <v>310.28400000000005</v>
      </c>
      <c r="I6" s="14">
        <f>H6-G6</f>
        <v>80.444000000000045</v>
      </c>
      <c r="J6" s="12">
        <f>ABS(I57)</f>
        <v>0</v>
      </c>
      <c r="K6" s="14">
        <f>H6-ABS(J6)</f>
        <v>310.28400000000005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7" t="s">
        <v>8</v>
      </c>
      <c r="D14" s="88"/>
      <c r="E14" s="88"/>
      <c r="F14" s="88"/>
      <c r="G14" s="89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90"/>
      <c r="L16" s="2"/>
      <c r="M16" s="2"/>
      <c r="N16" s="2"/>
      <c r="O16" s="2"/>
    </row>
    <row r="17" spans="1:15" ht="15.75" customHeight="1" x14ac:dyDescent="0.25">
      <c r="A17" s="1" t="s">
        <v>40</v>
      </c>
      <c r="B17" s="1"/>
      <c r="C17" s="23"/>
      <c r="D17" s="24">
        <v>18.329999999999998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90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90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/>
      <c r="D19" s="24">
        <v>13</v>
      </c>
      <c r="E19" s="25"/>
      <c r="F19" s="25"/>
      <c r="G19" s="24"/>
      <c r="H19" s="26">
        <f t="shared" si="0"/>
        <v>0</v>
      </c>
      <c r="I19" s="26"/>
      <c r="J19" s="27">
        <f>I19-H19</f>
        <v>0</v>
      </c>
      <c r="K19" s="90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90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90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90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5</v>
      </c>
      <c r="E23" s="25"/>
      <c r="F23" s="25"/>
      <c r="G23" s="24"/>
      <c r="H23" s="26">
        <f t="shared" ref="H23:H29" si="3">C23*D23*E23</f>
        <v>0</v>
      </c>
      <c r="I23" s="26"/>
      <c r="J23" s="27"/>
      <c r="K23" s="90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90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90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90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90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90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90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</v>
      </c>
      <c r="I30" s="30">
        <f t="shared" si="5"/>
        <v>0</v>
      </c>
      <c r="J30" s="27"/>
      <c r="K30" s="90"/>
      <c r="L30" s="2"/>
      <c r="M30" s="2"/>
      <c r="N30" s="2"/>
      <c r="O30" s="2"/>
    </row>
    <row r="31" spans="1:15" ht="15.75" customHeight="1" x14ac:dyDescent="0.25">
      <c r="A31" s="67" t="s">
        <v>23</v>
      </c>
      <c r="B31" s="67"/>
      <c r="C31" s="68" t="s">
        <v>24</v>
      </c>
      <c r="D31" s="69" t="s">
        <v>25</v>
      </c>
      <c r="E31" s="32"/>
      <c r="F31" s="22"/>
      <c r="G31" s="22"/>
      <c r="H31" s="27"/>
      <c r="I31" s="27"/>
      <c r="J31" s="27"/>
      <c r="K31" s="90"/>
      <c r="L31" s="2"/>
      <c r="M31" s="2"/>
      <c r="N31" s="2"/>
      <c r="O31" s="2"/>
    </row>
    <row r="32" spans="1:15" ht="39.950000000000003" customHeight="1" x14ac:dyDescent="0.25">
      <c r="A32" s="49" t="s">
        <v>45</v>
      </c>
      <c r="B32" s="50"/>
      <c r="C32" s="35">
        <v>1</v>
      </c>
      <c r="D32" s="48">
        <v>15</v>
      </c>
      <c r="E32" s="24"/>
      <c r="F32" s="24"/>
      <c r="G32" s="24"/>
      <c r="H32" s="26">
        <f>C32*D32</f>
        <v>15</v>
      </c>
      <c r="I32" s="26"/>
      <c r="J32" s="27">
        <f>I32-H32</f>
        <v>-15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43</v>
      </c>
      <c r="B33" s="50"/>
      <c r="C33" s="35">
        <v>1</v>
      </c>
      <c r="D33" s="48">
        <v>68</v>
      </c>
      <c r="E33" s="24"/>
      <c r="F33" s="24"/>
      <c r="G33" s="24"/>
      <c r="H33" s="26">
        <f t="shared" ref="H33:H48" si="6">C33*D33</f>
        <v>68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44</v>
      </c>
      <c r="B34" s="50"/>
      <c r="C34" s="35">
        <v>1</v>
      </c>
      <c r="D34" s="48">
        <v>2</v>
      </c>
      <c r="E34" s="24"/>
      <c r="F34" s="24"/>
      <c r="G34" s="24"/>
      <c r="H34" s="26">
        <f t="shared" si="6"/>
        <v>2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/>
      <c r="B35" s="50"/>
      <c r="C35" s="35"/>
      <c r="D35" s="48"/>
      <c r="E35" s="24"/>
      <c r="F35" s="24"/>
      <c r="G35" s="24"/>
      <c r="H35" s="26">
        <f t="shared" si="6"/>
        <v>0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/>
      <c r="B36" s="50"/>
      <c r="C36" s="35"/>
      <c r="D36" s="48"/>
      <c r="E36" s="24"/>
      <c r="F36" s="24"/>
      <c r="G36" s="24"/>
      <c r="H36" s="26">
        <f t="shared" si="6"/>
        <v>0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/>
      <c r="B37" s="50"/>
      <c r="C37" s="35"/>
      <c r="D37" s="48"/>
      <c r="E37" s="24"/>
      <c r="F37" s="24"/>
      <c r="G37" s="24"/>
      <c r="H37" s="26">
        <f t="shared" si="6"/>
        <v>0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66"/>
      <c r="B38" s="50"/>
      <c r="C38" s="35"/>
      <c r="D38" s="48"/>
      <c r="E38" s="24"/>
      <c r="F38" s="24"/>
      <c r="G38" s="24"/>
      <c r="H38" s="26">
        <f t="shared" si="6"/>
        <v>0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/>
      <c r="B39" s="50"/>
      <c r="C39" s="35"/>
      <c r="D39" s="48"/>
      <c r="E39" s="24"/>
      <c r="F39" s="24"/>
      <c r="G39" s="24"/>
      <c r="H39" s="26">
        <f t="shared" si="6"/>
        <v>0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/>
      <c r="B40" s="52"/>
      <c r="C40" s="35"/>
      <c r="D40" s="36"/>
      <c r="E40" s="24"/>
      <c r="F40" s="24"/>
      <c r="G40" s="24"/>
      <c r="H40" s="26">
        <f t="shared" si="6"/>
        <v>0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/>
      <c r="B41" s="52"/>
      <c r="C41" s="35"/>
      <c r="D41" s="36"/>
      <c r="E41" s="24"/>
      <c r="F41" s="24"/>
      <c r="G41" s="24"/>
      <c r="H41" s="26">
        <f t="shared" si="6"/>
        <v>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/>
      <c r="B42" s="52"/>
      <c r="C42" s="35"/>
      <c r="D42" s="36"/>
      <c r="E42" s="24"/>
      <c r="F42" s="24"/>
      <c r="G42" s="24"/>
      <c r="H42" s="26">
        <f t="shared" si="6"/>
        <v>0</v>
      </c>
      <c r="I42" s="26"/>
      <c r="J42" s="27">
        <f t="shared" ref="J42:J48" si="7">I42-H42</f>
        <v>0</v>
      </c>
      <c r="K42" s="33"/>
      <c r="L42" s="2"/>
      <c r="M42" s="2"/>
      <c r="N42" s="2"/>
      <c r="O42" s="2"/>
    </row>
    <row r="43" spans="1:15" ht="43.5" customHeight="1" x14ac:dyDescent="0.25">
      <c r="A43" s="34"/>
      <c r="B43" s="51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34"/>
      <c r="B44" s="51"/>
      <c r="C44" s="35"/>
      <c r="D44" s="36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85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320</v>
      </c>
      <c r="D52" s="24">
        <v>3.9</v>
      </c>
      <c r="E52" s="24">
        <v>0.04</v>
      </c>
      <c r="F52" s="35">
        <v>2</v>
      </c>
      <c r="G52" s="24"/>
      <c r="H52" s="26">
        <f>C52*D52*E52*F52</f>
        <v>99.84</v>
      </c>
      <c r="I52" s="26"/>
      <c r="J52" s="27">
        <f t="shared" ref="J52:J53" si="8">I52-H52</f>
        <v>-99.84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/>
      <c r="D53" s="40"/>
      <c r="E53" s="40"/>
      <c r="F53" s="35"/>
      <c r="G53" s="24"/>
      <c r="H53" s="26">
        <f t="shared" ref="H53" si="9">C53*D53*E53*F53</f>
        <v>0</v>
      </c>
      <c r="I53" s="26"/>
      <c r="J53" s="27">
        <f t="shared" si="8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99.84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229.84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2"/>
      <c r="M58" s="2"/>
      <c r="N58" s="2"/>
    </row>
    <row r="59" spans="1:15" ht="22.5" customHeight="1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2"/>
      <c r="M59" s="2"/>
      <c r="N59" s="2"/>
    </row>
    <row r="60" spans="1:15" ht="22.5" customHeight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2"/>
      <c r="M60" s="2"/>
      <c r="N60" s="2"/>
    </row>
    <row r="61" spans="1:15" ht="22.5" customHeight="1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A58:K61"/>
    <mergeCell ref="A1:J1"/>
    <mergeCell ref="B2:E2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10"/>
  <sheetViews>
    <sheetView tabSelected="1" topLeftCell="A13" zoomScale="89" zoomScaleNormal="89" workbookViewId="0">
      <selection activeCell="G4" sqref="G4:I6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5" width="11.21875" style="53" customWidth="1"/>
    <col min="6" max="6" width="12.5546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80" t="s">
        <v>78</v>
      </c>
      <c r="B1" s="81"/>
      <c r="C1" s="81"/>
      <c r="D1" s="81"/>
      <c r="E1" s="81"/>
      <c r="F1" s="81"/>
      <c r="G1" s="81"/>
      <c r="H1" s="81"/>
      <c r="I1" s="81"/>
      <c r="J1" s="82"/>
      <c r="K1" s="1"/>
      <c r="L1" s="2"/>
    </row>
    <row r="2" spans="1:15" ht="15.75" customHeight="1" x14ac:dyDescent="0.25">
      <c r="A2" s="2"/>
      <c r="B2" s="46"/>
      <c r="C2" s="46"/>
      <c r="D2" s="46"/>
      <c r="E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101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13.047512500000002</v>
      </c>
      <c r="B4" s="46"/>
      <c r="C4" s="46"/>
      <c r="D4" s="101"/>
      <c r="E4" s="46"/>
      <c r="F4" s="46"/>
      <c r="G4" s="84" t="s">
        <v>1</v>
      </c>
      <c r="H4" s="85"/>
      <c r="I4" s="86"/>
      <c r="J4" s="84" t="s">
        <v>2</v>
      </c>
      <c r="K4" s="86"/>
      <c r="L4" s="2"/>
      <c r="M4" s="2"/>
      <c r="N4" s="2"/>
      <c r="O4" s="2"/>
    </row>
    <row r="5" spans="1:15" ht="15.75" customHeight="1" x14ac:dyDescent="0.25">
      <c r="A5" s="5" t="s">
        <v>31</v>
      </c>
      <c r="B5" s="46"/>
      <c r="C5" s="46"/>
      <c r="D5" s="46"/>
      <c r="E5" s="46"/>
      <c r="F5" s="46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840</v>
      </c>
      <c r="B6" s="46"/>
      <c r="C6" s="46"/>
      <c r="D6" s="46"/>
      <c r="E6" s="46"/>
      <c r="F6" s="46"/>
      <c r="G6" s="12">
        <f>H57</f>
        <v>7070.9100000000008</v>
      </c>
      <c r="H6" s="13">
        <f>G6*1.55</f>
        <v>10959.910500000002</v>
      </c>
      <c r="I6" s="14">
        <f>H6-G6</f>
        <v>3889.000500000001</v>
      </c>
      <c r="J6" s="12">
        <f>ABS(I57)</f>
        <v>0</v>
      </c>
      <c r="K6" s="14">
        <f>H6-ABS(J6)</f>
        <v>10959.910500000002</v>
      </c>
      <c r="L6" s="2"/>
      <c r="M6" s="2"/>
      <c r="N6" s="2"/>
      <c r="O6" s="2"/>
    </row>
    <row r="7" spans="1:15" ht="15.75" customHeight="1" x14ac:dyDescent="0.25">
      <c r="A7" s="54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46"/>
      <c r="C10" s="46"/>
      <c r="D10" s="46"/>
      <c r="E10" s="46"/>
      <c r="F10" s="46" t="s">
        <v>70</v>
      </c>
      <c r="G10" s="101">
        <v>4000</v>
      </c>
      <c r="H10" s="46" t="s">
        <v>71</v>
      </c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 t="s">
        <v>74</v>
      </c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103" t="s">
        <v>72</v>
      </c>
      <c r="G13" s="104">
        <v>45.13</v>
      </c>
      <c r="H13" s="2" t="s">
        <v>73</v>
      </c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7" t="s">
        <v>8</v>
      </c>
      <c r="D14" s="88"/>
      <c r="E14" s="88"/>
      <c r="F14" s="88"/>
      <c r="G14" s="89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90"/>
      <c r="L16" s="2"/>
      <c r="M16" s="2"/>
      <c r="N16" s="2"/>
      <c r="O16" s="2"/>
    </row>
    <row r="17" spans="1:15" ht="15.75" customHeight="1" x14ac:dyDescent="0.25">
      <c r="A17" s="1" t="s">
        <v>40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27">
        <f>I17-H17</f>
        <v>-30</v>
      </c>
      <c r="K17" s="91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23</v>
      </c>
      <c r="F18" s="25"/>
      <c r="G18" s="24"/>
      <c r="H18" s="26">
        <f t="shared" si="0"/>
        <v>690</v>
      </c>
      <c r="I18" s="26"/>
      <c r="J18" s="27"/>
      <c r="K18" s="91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4</v>
      </c>
      <c r="D19" s="24">
        <v>13</v>
      </c>
      <c r="E19" s="25">
        <v>23</v>
      </c>
      <c r="F19" s="25"/>
      <c r="G19" s="24"/>
      <c r="H19" s="26">
        <f t="shared" si="0"/>
        <v>1196</v>
      </c>
      <c r="I19" s="26"/>
      <c r="J19" s="27">
        <f>I19-H19</f>
        <v>-1196</v>
      </c>
      <c r="K19" s="91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91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23</v>
      </c>
      <c r="F21" s="28">
        <v>4</v>
      </c>
      <c r="G21" s="24"/>
      <c r="H21" s="26">
        <f t="shared" si="1"/>
        <v>345.91999999999996</v>
      </c>
      <c r="I21" s="26"/>
      <c r="J21" s="27">
        <f t="shared" ref="J21:J22" si="2">I21-H21</f>
        <v>-345.91999999999996</v>
      </c>
      <c r="K21" s="91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4</v>
      </c>
      <c r="D22" s="24">
        <v>1.63</v>
      </c>
      <c r="E22" s="25">
        <v>23</v>
      </c>
      <c r="F22" s="28">
        <v>4</v>
      </c>
      <c r="G22" s="24"/>
      <c r="H22" s="26">
        <f t="shared" si="1"/>
        <v>599.83999999999992</v>
      </c>
      <c r="I22" s="26"/>
      <c r="J22" s="27">
        <f t="shared" si="2"/>
        <v>-599.83999999999992</v>
      </c>
      <c r="K22" s="91"/>
      <c r="L22" s="2"/>
      <c r="M22" s="2"/>
      <c r="N22" s="2"/>
      <c r="O22" s="2"/>
    </row>
    <row r="23" spans="1:15" ht="15.75" customHeight="1" x14ac:dyDescent="0.25">
      <c r="A23" s="29" t="s">
        <v>67</v>
      </c>
      <c r="B23" s="1"/>
      <c r="C23" s="28">
        <v>6</v>
      </c>
      <c r="D23" s="24">
        <v>7.5</v>
      </c>
      <c r="E23" s="25">
        <v>23</v>
      </c>
      <c r="F23" s="25"/>
      <c r="G23" s="24"/>
      <c r="H23" s="26">
        <f t="shared" ref="H23:H29" si="3">C23*D23*E23</f>
        <v>1035</v>
      </c>
      <c r="I23" s="26"/>
      <c r="J23" s="27"/>
      <c r="K23" s="91"/>
      <c r="L23" s="2"/>
      <c r="M23" s="2"/>
      <c r="N23" s="2"/>
      <c r="O23" s="2"/>
    </row>
    <row r="24" spans="1:15" ht="15.75" customHeight="1" x14ac:dyDescent="0.25">
      <c r="A24" s="29" t="s">
        <v>68</v>
      </c>
      <c r="B24" s="1"/>
      <c r="C24" s="25">
        <v>2</v>
      </c>
      <c r="D24" s="24">
        <v>15</v>
      </c>
      <c r="E24" s="25">
        <v>22</v>
      </c>
      <c r="F24" s="25"/>
      <c r="G24" s="24"/>
      <c r="H24" s="26">
        <f t="shared" si="3"/>
        <v>660</v>
      </c>
      <c r="I24" s="26"/>
      <c r="J24" s="27"/>
      <c r="K24" s="91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91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91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91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91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91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4556.76</v>
      </c>
      <c r="I30" s="30">
        <f t="shared" si="5"/>
        <v>0</v>
      </c>
      <c r="J30" s="27"/>
      <c r="K30" s="91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92"/>
      <c r="L31" s="2"/>
      <c r="M31" s="2"/>
      <c r="N31" s="2"/>
      <c r="O31" s="2"/>
    </row>
    <row r="32" spans="1:15" ht="39.950000000000003" customHeight="1" x14ac:dyDescent="0.25">
      <c r="A32" s="63" t="s">
        <v>75</v>
      </c>
      <c r="B32" s="52"/>
      <c r="C32" s="35">
        <v>35</v>
      </c>
      <c r="D32" s="48">
        <v>45.13</v>
      </c>
      <c r="E32" s="24"/>
      <c r="F32" s="24"/>
      <c r="G32" s="24"/>
      <c r="H32" s="26">
        <f>C32*D32</f>
        <v>1579.5500000000002</v>
      </c>
      <c r="I32" s="26"/>
      <c r="J32" s="27">
        <f>I32-H32</f>
        <v>-1579.5500000000002</v>
      </c>
      <c r="K32" s="33"/>
      <c r="L32" s="2"/>
      <c r="M32" s="2"/>
      <c r="N32" s="2"/>
      <c r="O32" s="2"/>
    </row>
    <row r="33" spans="1:15" s="78" customFormat="1" ht="39.950000000000003" customHeight="1" x14ac:dyDescent="0.25">
      <c r="A33" s="63" t="s">
        <v>76</v>
      </c>
      <c r="B33" s="102"/>
      <c r="C33" s="35">
        <v>2</v>
      </c>
      <c r="D33" s="48">
        <v>45.13</v>
      </c>
      <c r="E33" s="24"/>
      <c r="F33" s="24"/>
      <c r="G33" s="24"/>
      <c r="H33" s="26">
        <f t="shared" ref="H33:H35" si="6">C33*D33</f>
        <v>90.26</v>
      </c>
      <c r="I33" s="26"/>
      <c r="J33" s="44"/>
      <c r="K33" s="45"/>
      <c r="L33" s="46"/>
      <c r="M33" s="46"/>
      <c r="N33" s="46"/>
      <c r="O33" s="46"/>
    </row>
    <row r="34" spans="1:15" s="78" customFormat="1" ht="39.950000000000003" customHeight="1" x14ac:dyDescent="0.25">
      <c r="A34" s="63" t="s">
        <v>77</v>
      </c>
      <c r="B34" s="102"/>
      <c r="C34" s="35">
        <v>1</v>
      </c>
      <c r="D34" s="48">
        <v>45.13</v>
      </c>
      <c r="E34" s="24"/>
      <c r="F34" s="24"/>
      <c r="G34" s="24"/>
      <c r="H34" s="26">
        <f t="shared" si="6"/>
        <v>45.13</v>
      </c>
      <c r="I34" s="26"/>
      <c r="J34" s="44"/>
      <c r="K34" s="45"/>
      <c r="L34" s="46"/>
      <c r="M34" s="46"/>
      <c r="N34" s="46"/>
      <c r="O34" s="46"/>
    </row>
    <row r="35" spans="1:15" s="78" customFormat="1" ht="39.950000000000003" customHeight="1" x14ac:dyDescent="0.25">
      <c r="A35" s="49" t="s">
        <v>79</v>
      </c>
      <c r="B35" s="102"/>
      <c r="C35" s="35">
        <v>8</v>
      </c>
      <c r="D35" s="48">
        <v>12.9</v>
      </c>
      <c r="E35" s="24"/>
      <c r="F35" s="24"/>
      <c r="G35" s="24"/>
      <c r="H35" s="26">
        <f t="shared" si="6"/>
        <v>103.2</v>
      </c>
      <c r="I35" s="26"/>
      <c r="J35" s="44"/>
      <c r="K35" s="45"/>
      <c r="L35" s="46"/>
      <c r="M35" s="46"/>
      <c r="N35" s="46"/>
      <c r="O35" s="46"/>
    </row>
    <row r="36" spans="1:15" ht="38.25" customHeight="1" x14ac:dyDescent="0.25">
      <c r="A36" s="49" t="s">
        <v>41</v>
      </c>
      <c r="B36" s="50" t="s">
        <v>34</v>
      </c>
      <c r="C36" s="35">
        <v>6</v>
      </c>
      <c r="D36" s="48">
        <v>1.5</v>
      </c>
      <c r="E36" s="24"/>
      <c r="F36" s="24"/>
      <c r="G36" s="24"/>
      <c r="H36" s="26">
        <f t="shared" ref="H33:H48" si="7">C36*D36</f>
        <v>9</v>
      </c>
      <c r="I36" s="26"/>
      <c r="J36" s="44"/>
      <c r="K36" s="45"/>
      <c r="L36" s="46"/>
      <c r="M36" s="46"/>
      <c r="N36" s="46"/>
      <c r="O36" s="46"/>
    </row>
    <row r="37" spans="1:15" ht="50.1" customHeight="1" x14ac:dyDescent="0.25">
      <c r="A37" s="49" t="s">
        <v>36</v>
      </c>
      <c r="B37" s="50"/>
      <c r="C37" s="35">
        <v>12</v>
      </c>
      <c r="D37" s="48">
        <v>1.5</v>
      </c>
      <c r="E37" s="24"/>
      <c r="F37" s="24"/>
      <c r="G37" s="24"/>
      <c r="H37" s="26">
        <f t="shared" si="7"/>
        <v>18</v>
      </c>
      <c r="I37" s="26"/>
      <c r="J37" s="44"/>
      <c r="K37" s="45"/>
      <c r="L37" s="46"/>
      <c r="M37" s="46"/>
      <c r="N37" s="46"/>
      <c r="O37" s="46"/>
    </row>
    <row r="38" spans="1:15" s="64" customFormat="1" ht="50.1" customHeight="1" x14ac:dyDescent="0.25">
      <c r="A38" s="49" t="s">
        <v>42</v>
      </c>
      <c r="B38" s="50"/>
      <c r="C38" s="35">
        <v>10</v>
      </c>
      <c r="D38" s="48">
        <v>1.2</v>
      </c>
      <c r="E38" s="24"/>
      <c r="F38" s="24"/>
      <c r="G38" s="24"/>
      <c r="H38" s="26">
        <f t="shared" si="7"/>
        <v>12</v>
      </c>
      <c r="I38" s="26"/>
      <c r="J38" s="44"/>
      <c r="K38" s="45"/>
      <c r="L38" s="46"/>
      <c r="M38" s="46"/>
      <c r="N38" s="46"/>
      <c r="O38" s="46"/>
    </row>
    <row r="39" spans="1:15" ht="39.950000000000003" customHeight="1" x14ac:dyDescent="0.25">
      <c r="A39" s="66" t="s">
        <v>37</v>
      </c>
      <c r="B39" s="50" t="s">
        <v>35</v>
      </c>
      <c r="C39" s="35">
        <v>30</v>
      </c>
      <c r="D39" s="48">
        <v>1.2</v>
      </c>
      <c r="E39" s="24"/>
      <c r="F39" s="24"/>
      <c r="G39" s="24"/>
      <c r="H39" s="26">
        <f t="shared" si="7"/>
        <v>36</v>
      </c>
      <c r="I39" s="26"/>
      <c r="J39" s="44"/>
      <c r="K39" s="45"/>
      <c r="L39" s="46"/>
      <c r="M39" s="46"/>
      <c r="N39" s="46"/>
      <c r="O39" s="46"/>
    </row>
    <row r="40" spans="1:15" ht="39.950000000000003" customHeight="1" x14ac:dyDescent="0.25">
      <c r="A40" s="66" t="s">
        <v>32</v>
      </c>
      <c r="B40" s="50" t="s">
        <v>35</v>
      </c>
      <c r="C40" s="35">
        <v>13</v>
      </c>
      <c r="D40" s="48">
        <v>0.65</v>
      </c>
      <c r="E40" s="24"/>
      <c r="F40" s="24"/>
      <c r="G40" s="24"/>
      <c r="H40" s="26">
        <f t="shared" si="7"/>
        <v>8.4500000000000011</v>
      </c>
      <c r="I40" s="26"/>
      <c r="J40" s="44"/>
      <c r="K40" s="45"/>
      <c r="L40" s="46"/>
      <c r="M40" s="46"/>
      <c r="N40" s="46"/>
      <c r="O40" s="46"/>
    </row>
    <row r="41" spans="1:15" ht="50.1" customHeight="1" x14ac:dyDescent="0.25">
      <c r="A41" s="49" t="s">
        <v>33</v>
      </c>
      <c r="B41" s="50" t="s">
        <v>34</v>
      </c>
      <c r="C41" s="35">
        <v>3</v>
      </c>
      <c r="D41" s="48">
        <v>2</v>
      </c>
      <c r="E41" s="24"/>
      <c r="F41" s="24"/>
      <c r="G41" s="24"/>
      <c r="H41" s="26">
        <f t="shared" si="7"/>
        <v>6</v>
      </c>
      <c r="I41" s="26"/>
      <c r="J41" s="44"/>
      <c r="K41" s="45"/>
      <c r="L41" s="46"/>
      <c r="M41" s="46"/>
      <c r="N41" s="46"/>
      <c r="O41" s="46"/>
    </row>
    <row r="42" spans="1:15" ht="44.25" customHeight="1" x14ac:dyDescent="0.25">
      <c r="A42" s="34" t="s">
        <v>38</v>
      </c>
      <c r="B42" s="52"/>
      <c r="C42" s="35">
        <v>4</v>
      </c>
      <c r="D42" s="36">
        <v>1.95</v>
      </c>
      <c r="E42" s="24"/>
      <c r="F42" s="24"/>
      <c r="G42" s="24"/>
      <c r="H42" s="26">
        <f t="shared" si="7"/>
        <v>7.8</v>
      </c>
      <c r="I42" s="26"/>
      <c r="J42" s="27"/>
      <c r="K42" s="33"/>
      <c r="L42" s="2"/>
      <c r="M42" s="2"/>
      <c r="N42" s="2"/>
      <c r="O42" s="2"/>
    </row>
    <row r="43" spans="1:15" ht="29.25" customHeight="1" x14ac:dyDescent="0.25">
      <c r="A43" s="34" t="s">
        <v>39</v>
      </c>
      <c r="B43" s="52"/>
      <c r="C43" s="35">
        <v>5</v>
      </c>
      <c r="D43" s="36">
        <v>5</v>
      </c>
      <c r="E43" s="24"/>
      <c r="F43" s="24"/>
      <c r="G43" s="24"/>
      <c r="H43" s="26">
        <f t="shared" si="7"/>
        <v>25</v>
      </c>
      <c r="I43" s="26"/>
      <c r="J43" s="27"/>
      <c r="K43" s="33"/>
      <c r="L43" s="2"/>
      <c r="M43" s="2"/>
      <c r="N43" s="2"/>
      <c r="O43" s="2"/>
    </row>
    <row r="44" spans="1:15" ht="57" customHeight="1" x14ac:dyDescent="0.25">
      <c r="A44" s="34" t="s">
        <v>69</v>
      </c>
      <c r="B44" s="51" t="s">
        <v>81</v>
      </c>
      <c r="C44" s="35">
        <v>4</v>
      </c>
      <c r="D44" s="36">
        <v>35</v>
      </c>
      <c r="E44" s="24"/>
      <c r="F44" s="24"/>
      <c r="G44" s="24"/>
      <c r="H44" s="26">
        <f t="shared" si="7"/>
        <v>140</v>
      </c>
      <c r="I44" s="26"/>
      <c r="J44" s="27">
        <f t="shared" ref="J44:J48" si="8">I44-H44</f>
        <v>-140</v>
      </c>
      <c r="K44" s="33"/>
      <c r="L44" s="2"/>
      <c r="M44" s="2"/>
      <c r="N44" s="2"/>
      <c r="O44" s="2"/>
    </row>
    <row r="45" spans="1:15" ht="36.75" customHeight="1" x14ac:dyDescent="0.25">
      <c r="A45" s="29" t="s">
        <v>80</v>
      </c>
      <c r="B45" s="51"/>
      <c r="C45" s="37">
        <v>12</v>
      </c>
      <c r="D45" s="38">
        <v>1.2</v>
      </c>
      <c r="E45" s="24"/>
      <c r="F45" s="24"/>
      <c r="G45" s="24"/>
      <c r="H45" s="26">
        <f t="shared" si="7"/>
        <v>14.399999999999999</v>
      </c>
      <c r="I45" s="26"/>
      <c r="J45" s="27">
        <f t="shared" si="8"/>
        <v>-14.399999999999999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7"/>
        <v>0</v>
      </c>
      <c r="I46" s="26"/>
      <c r="J46" s="27">
        <f t="shared" si="8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7"/>
        <v>0</v>
      </c>
      <c r="I47" s="26"/>
      <c r="J47" s="27">
        <f t="shared" si="8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7"/>
        <v>0</v>
      </c>
      <c r="I48" s="26"/>
      <c r="J48" s="27">
        <f t="shared" si="8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2094.7900000000004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320</v>
      </c>
      <c r="D52" s="24">
        <v>3.9</v>
      </c>
      <c r="E52" s="24">
        <v>0.04</v>
      </c>
      <c r="F52" s="35">
        <v>8</v>
      </c>
      <c r="G52" s="24"/>
      <c r="H52" s="26">
        <f t="shared" ref="H52:H53" si="9">C52*D52*E52*F52</f>
        <v>399.36</v>
      </c>
      <c r="I52" s="26"/>
      <c r="J52" s="27">
        <f t="shared" ref="J52:J53" si="10">I52-H52</f>
        <v>-399.36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>
        <v>1</v>
      </c>
      <c r="D53" s="40">
        <v>5</v>
      </c>
      <c r="E53" s="40">
        <v>1</v>
      </c>
      <c r="F53" s="35">
        <v>4</v>
      </c>
      <c r="G53" s="24"/>
      <c r="H53" s="26">
        <f t="shared" si="9"/>
        <v>20</v>
      </c>
      <c r="I53" s="26"/>
      <c r="J53" s="27">
        <f t="shared" si="10"/>
        <v>-20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1">SUM(H52:H53)</f>
        <v>419.36</v>
      </c>
      <c r="I54" s="39">
        <f t="shared" si="11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7070.9100000000008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79"/>
      <c r="B58" s="93"/>
      <c r="C58" s="93"/>
      <c r="D58" s="93"/>
      <c r="E58" s="93"/>
      <c r="F58" s="93"/>
      <c r="G58" s="93"/>
      <c r="H58" s="93"/>
      <c r="I58" s="93"/>
      <c r="J58" s="93"/>
      <c r="K58" s="94"/>
      <c r="L58" s="2"/>
      <c r="M58" s="2"/>
      <c r="N58" s="2"/>
    </row>
    <row r="59" spans="1:15" ht="22.5" customHeight="1" x14ac:dyDescent="0.2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7"/>
      <c r="L59" s="2"/>
      <c r="M59" s="2"/>
      <c r="N59" s="2"/>
    </row>
    <row r="60" spans="1:15" ht="22.5" customHeight="1" x14ac:dyDescent="0.2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7"/>
      <c r="L60" s="2"/>
      <c r="M60" s="2"/>
      <c r="N60" s="2"/>
    </row>
    <row r="61" spans="1:15" ht="22.5" customHeight="1" x14ac:dyDescent="0.25">
      <c r="A61" s="98"/>
      <c r="B61" s="99"/>
      <c r="C61" s="99"/>
      <c r="D61" s="99"/>
      <c r="E61" s="99"/>
      <c r="F61" s="99"/>
      <c r="G61" s="99"/>
      <c r="H61" s="99"/>
      <c r="I61" s="99"/>
      <c r="J61" s="99"/>
      <c r="K61" s="100"/>
      <c r="L61" s="2"/>
      <c r="M61" s="2"/>
      <c r="N61" s="2"/>
    </row>
    <row r="62" spans="1:15" ht="15.75" customHeight="1" x14ac:dyDescent="0.2"/>
    <row r="63" spans="1:15" ht="15.75" customHeight="1" x14ac:dyDescent="0.25">
      <c r="B63" s="43"/>
      <c r="I63" s="71" t="s">
        <v>48</v>
      </c>
      <c r="J63" s="70"/>
      <c r="K63" s="70"/>
    </row>
    <row r="64" spans="1:15" ht="15.75" customHeight="1" x14ac:dyDescent="0.2">
      <c r="I64" s="65"/>
      <c r="J64" s="65"/>
      <c r="K64" s="65"/>
    </row>
    <row r="65" spans="9:11" ht="15.75" customHeight="1" x14ac:dyDescent="0.25">
      <c r="I65" s="73" t="s">
        <v>49</v>
      </c>
      <c r="J65" s="75" t="s">
        <v>50</v>
      </c>
      <c r="K65" s="74" t="s">
        <v>51</v>
      </c>
    </row>
    <row r="66" spans="9:11" ht="15.75" customHeight="1" x14ac:dyDescent="0.25">
      <c r="I66" s="72" t="s">
        <v>52</v>
      </c>
      <c r="J66" s="76">
        <v>260</v>
      </c>
      <c r="K66" s="77">
        <v>1495</v>
      </c>
    </row>
    <row r="67" spans="9:11" ht="15.75" customHeight="1" x14ac:dyDescent="0.25">
      <c r="I67" s="72" t="s">
        <v>53</v>
      </c>
      <c r="J67" s="76">
        <v>520</v>
      </c>
      <c r="K67" s="77">
        <v>2600</v>
      </c>
    </row>
    <row r="68" spans="9:11" ht="15.75" customHeight="1" x14ac:dyDescent="0.25">
      <c r="I68" s="72" t="s">
        <v>54</v>
      </c>
      <c r="J68" s="76">
        <v>320</v>
      </c>
      <c r="K68" s="77">
        <v>1840</v>
      </c>
    </row>
    <row r="69" spans="9:11" ht="15.75" customHeight="1" x14ac:dyDescent="0.25">
      <c r="I69" s="72" t="s">
        <v>55</v>
      </c>
      <c r="J69" s="76">
        <v>450</v>
      </c>
      <c r="K69" s="77">
        <v>2587.5</v>
      </c>
    </row>
    <row r="70" spans="9:11" ht="15.75" customHeight="1" x14ac:dyDescent="0.25">
      <c r="I70" s="72" t="s">
        <v>56</v>
      </c>
      <c r="J70" s="76">
        <v>240</v>
      </c>
      <c r="K70" s="77">
        <v>1380</v>
      </c>
    </row>
    <row r="71" spans="9:11" ht="15.75" customHeight="1" x14ac:dyDescent="0.25">
      <c r="I71" s="72" t="s">
        <v>57</v>
      </c>
      <c r="J71" s="76">
        <v>410</v>
      </c>
      <c r="K71" s="77">
        <v>2357.5</v>
      </c>
    </row>
    <row r="72" spans="9:11" ht="15.75" customHeight="1" x14ac:dyDescent="0.25">
      <c r="I72" s="72" t="s">
        <v>58</v>
      </c>
      <c r="J72" s="76">
        <v>230</v>
      </c>
      <c r="K72" s="77">
        <v>2300</v>
      </c>
    </row>
    <row r="73" spans="9:11" ht="15.75" customHeight="1" x14ac:dyDescent="0.25">
      <c r="I73" s="72" t="s">
        <v>59</v>
      </c>
      <c r="J73" s="76">
        <v>314</v>
      </c>
      <c r="K73" s="77">
        <v>2198</v>
      </c>
    </row>
    <row r="74" spans="9:11" ht="15.75" customHeight="1" x14ac:dyDescent="0.25">
      <c r="I74" s="72" t="s">
        <v>60</v>
      </c>
      <c r="J74" s="76">
        <v>584</v>
      </c>
      <c r="K74" s="77">
        <v>3358</v>
      </c>
    </row>
    <row r="75" spans="9:11" ht="15.75" customHeight="1" x14ac:dyDescent="0.25">
      <c r="I75" s="72" t="s">
        <v>61</v>
      </c>
      <c r="J75" s="76">
        <v>1186</v>
      </c>
      <c r="K75" s="77">
        <v>8302</v>
      </c>
    </row>
    <row r="76" spans="9:11" ht="15.75" customHeight="1" x14ac:dyDescent="0.25">
      <c r="I76" s="72" t="s">
        <v>62</v>
      </c>
      <c r="J76" s="76">
        <v>400</v>
      </c>
      <c r="K76" s="77">
        <v>2800</v>
      </c>
    </row>
    <row r="77" spans="9:11" ht="15.75" customHeight="1" x14ac:dyDescent="0.25">
      <c r="I77" s="72" t="s">
        <v>63</v>
      </c>
      <c r="J77" s="76">
        <v>965</v>
      </c>
      <c r="K77" s="77">
        <v>5548.75</v>
      </c>
    </row>
    <row r="78" spans="9:11" ht="15.75" customHeight="1" x14ac:dyDescent="0.25">
      <c r="I78" s="72" t="s">
        <v>64</v>
      </c>
      <c r="J78" s="76">
        <v>530</v>
      </c>
      <c r="K78" s="77">
        <v>4240</v>
      </c>
    </row>
    <row r="79" spans="9:11" ht="15.75" customHeight="1" x14ac:dyDescent="0.25">
      <c r="I79" s="72" t="s">
        <v>65</v>
      </c>
      <c r="J79" s="76">
        <v>410</v>
      </c>
      <c r="K79" s="77">
        <v>4100</v>
      </c>
    </row>
    <row r="80" spans="9:11" ht="15.75" customHeight="1" x14ac:dyDescent="0.25">
      <c r="I80" s="72" t="s">
        <v>66</v>
      </c>
      <c r="J80" s="76">
        <v>355</v>
      </c>
      <c r="K80" s="77">
        <v>2130</v>
      </c>
    </row>
    <row r="81" spans="9:11" ht="15.75" customHeight="1" x14ac:dyDescent="0.25">
      <c r="I81" s="72"/>
      <c r="J81" s="76"/>
      <c r="K81" s="72"/>
    </row>
    <row r="82" spans="9:11" ht="15.75" customHeight="1" x14ac:dyDescent="0.2"/>
    <row r="83" spans="9:11" ht="15.75" customHeight="1" x14ac:dyDescent="0.2"/>
    <row r="84" spans="9:11" ht="15.75" customHeight="1" x14ac:dyDescent="0.2"/>
    <row r="85" spans="9:11" ht="15.75" customHeight="1" x14ac:dyDescent="0.2"/>
    <row r="86" spans="9:11" ht="15.75" customHeight="1" x14ac:dyDescent="0.2"/>
    <row r="87" spans="9:11" ht="15.75" customHeight="1" x14ac:dyDescent="0.2"/>
    <row r="88" spans="9:11" ht="15.75" customHeight="1" x14ac:dyDescent="0.2"/>
    <row r="89" spans="9:11" ht="15.75" customHeight="1" x14ac:dyDescent="0.2"/>
    <row r="90" spans="9:11" ht="15.75" customHeight="1" x14ac:dyDescent="0.2"/>
    <row r="91" spans="9:11" ht="15.75" customHeight="1" x14ac:dyDescent="0.2"/>
    <row r="92" spans="9:11" ht="15.75" customHeight="1" x14ac:dyDescent="0.2"/>
    <row r="93" spans="9:11" ht="15.75" customHeight="1" x14ac:dyDescent="0.2"/>
    <row r="94" spans="9:11" ht="15.75" customHeight="1" x14ac:dyDescent="0.2"/>
    <row r="95" spans="9:11" ht="15.75" customHeight="1" x14ac:dyDescent="0.2"/>
    <row r="96" spans="9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6">
    <mergeCell ref="K16:K31"/>
    <mergeCell ref="A58:K61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TRAMITE</vt:lpstr>
      <vt:lpstr>PINTURA FACHADA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2021-09-11T17:08:36Z</dcterms:modified>
</cp:coreProperties>
</file>