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TERCERA SEMANA DE SEPTIEMBRE\MEMORIAS DE CALCULO\MEMORIAS YA ACTUALIZADAS\"/>
    </mc:Choice>
  </mc:AlternateContent>
  <bookViews>
    <workbookView xWindow="-120" yWindow="-120" windowWidth="24240" windowHeight="13140" tabRatio="500" activeTab="1"/>
  </bookViews>
  <sheets>
    <sheet name="CORT. BODEGA" sheetId="19" r:id="rId1"/>
    <sheet name="DUELA Y TOPES" sheetId="20" r:id="rId2"/>
    <sheet name="BARREPOLVOS" sheetId="21" r:id="rId3"/>
    <sheet name="PASADORES" sheetId="22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22" l="1"/>
  <c r="I62" i="22"/>
  <c r="J62" i="22" s="1"/>
  <c r="I61" i="22"/>
  <c r="J61" i="22" s="1"/>
  <c r="I60" i="22"/>
  <c r="J60" i="22" s="1"/>
  <c r="I59" i="22"/>
  <c r="J59" i="22" s="1"/>
  <c r="I58" i="22"/>
  <c r="J58" i="22" s="1"/>
  <c r="H55" i="22"/>
  <c r="I54" i="22"/>
  <c r="J54" i="22" s="1"/>
  <c r="I53" i="22"/>
  <c r="I52" i="22"/>
  <c r="I51" i="22"/>
  <c r="J51" i="22" s="1"/>
  <c r="I50" i="22"/>
  <c r="J50" i="22" s="1"/>
  <c r="I49" i="22"/>
  <c r="J49" i="22" s="1"/>
  <c r="I48" i="22"/>
  <c r="J48" i="22" s="1"/>
  <c r="I47" i="22"/>
  <c r="J47" i="22" s="1"/>
  <c r="I46" i="22"/>
  <c r="J46" i="22" s="1"/>
  <c r="I45" i="22"/>
  <c r="J45" i="22" s="1"/>
  <c r="I44" i="22"/>
  <c r="J44" i="22" s="1"/>
  <c r="I43" i="22"/>
  <c r="J43" i="22" s="1"/>
  <c r="I42" i="22"/>
  <c r="J42" i="22" s="1"/>
  <c r="I41" i="22"/>
  <c r="J41" i="22" s="1"/>
  <c r="I40" i="22"/>
  <c r="J40" i="22" s="1"/>
  <c r="I39" i="22"/>
  <c r="J39" i="22" s="1"/>
  <c r="I38" i="22"/>
  <c r="J38" i="22" s="1"/>
  <c r="I37" i="22"/>
  <c r="J37" i="22" s="1"/>
  <c r="I36" i="22"/>
  <c r="J36" i="22" s="1"/>
  <c r="I35" i="22"/>
  <c r="J35" i="22" s="1"/>
  <c r="I34" i="22"/>
  <c r="J34" i="22" s="1"/>
  <c r="I33" i="22"/>
  <c r="J33" i="22" s="1"/>
  <c r="I32" i="22"/>
  <c r="J32" i="22" s="1"/>
  <c r="I31" i="22"/>
  <c r="J31" i="22" s="1"/>
  <c r="I30" i="22"/>
  <c r="J30" i="22" s="1"/>
  <c r="I29" i="22"/>
  <c r="I28" i="22"/>
  <c r="I27" i="22"/>
  <c r="I26" i="22"/>
  <c r="I25" i="22"/>
  <c r="I24" i="22"/>
  <c r="J24" i="22" s="1"/>
  <c r="I23" i="22"/>
  <c r="H21" i="22"/>
  <c r="H66" i="22" s="1"/>
  <c r="G6" i="22" s="1"/>
  <c r="I20" i="22"/>
  <c r="I19" i="22"/>
  <c r="J19" i="22" s="1"/>
  <c r="I18" i="22"/>
  <c r="J18" i="22" s="1"/>
  <c r="I17" i="22"/>
  <c r="I16" i="22"/>
  <c r="J16" i="22" s="1"/>
  <c r="I15" i="22"/>
  <c r="J15" i="22" s="1"/>
  <c r="I14" i="22"/>
  <c r="I13" i="22"/>
  <c r="J13" i="22" s="1"/>
  <c r="I12" i="22"/>
  <c r="J12" i="22" s="1"/>
  <c r="H63" i="21"/>
  <c r="H66" i="21" s="1"/>
  <c r="G6" i="21" s="1"/>
  <c r="I62" i="21"/>
  <c r="J62" i="21" s="1"/>
  <c r="I61" i="21"/>
  <c r="J61" i="21" s="1"/>
  <c r="I60" i="21"/>
  <c r="J60" i="21" s="1"/>
  <c r="I59" i="21"/>
  <c r="J59" i="21" s="1"/>
  <c r="I58" i="21"/>
  <c r="I63" i="21" s="1"/>
  <c r="H55" i="21"/>
  <c r="I54" i="21"/>
  <c r="J54" i="21" s="1"/>
  <c r="I53" i="21"/>
  <c r="I52" i="21"/>
  <c r="I51" i="21"/>
  <c r="J51" i="21" s="1"/>
  <c r="I50" i="21"/>
  <c r="J50" i="21" s="1"/>
  <c r="I49" i="21"/>
  <c r="J49" i="21" s="1"/>
  <c r="I48" i="21"/>
  <c r="J48" i="21" s="1"/>
  <c r="I47" i="21"/>
  <c r="J47" i="21" s="1"/>
  <c r="I46" i="21"/>
  <c r="J46" i="21" s="1"/>
  <c r="I45" i="21"/>
  <c r="J45" i="21" s="1"/>
  <c r="I44" i="21"/>
  <c r="J44" i="21" s="1"/>
  <c r="I43" i="21"/>
  <c r="J43" i="21" s="1"/>
  <c r="I42" i="21"/>
  <c r="J42" i="21" s="1"/>
  <c r="I41" i="21"/>
  <c r="J41" i="21" s="1"/>
  <c r="I40" i="21"/>
  <c r="J40" i="21" s="1"/>
  <c r="I39" i="21"/>
  <c r="J39" i="21" s="1"/>
  <c r="I38" i="21"/>
  <c r="J38" i="21" s="1"/>
  <c r="I37" i="21"/>
  <c r="J37" i="21" s="1"/>
  <c r="I36" i="21"/>
  <c r="J36" i="21" s="1"/>
  <c r="I35" i="21"/>
  <c r="J35" i="21" s="1"/>
  <c r="I34" i="21"/>
  <c r="J34" i="21" s="1"/>
  <c r="I33" i="21"/>
  <c r="J33" i="21" s="1"/>
  <c r="I32" i="21"/>
  <c r="J32" i="21" s="1"/>
  <c r="I31" i="21"/>
  <c r="J31" i="21" s="1"/>
  <c r="I30" i="21"/>
  <c r="J30" i="21" s="1"/>
  <c r="I29" i="21"/>
  <c r="I28" i="21"/>
  <c r="I27" i="21"/>
  <c r="I26" i="21"/>
  <c r="I25" i="21"/>
  <c r="I24" i="21"/>
  <c r="J24" i="21" s="1"/>
  <c r="I23" i="21"/>
  <c r="H21" i="21"/>
  <c r="I20" i="21"/>
  <c r="I19" i="21"/>
  <c r="J19" i="21" s="1"/>
  <c r="I18" i="21"/>
  <c r="J18" i="21" s="1"/>
  <c r="I17" i="21"/>
  <c r="I16" i="21"/>
  <c r="J16" i="21" s="1"/>
  <c r="I15" i="21"/>
  <c r="J15" i="21" s="1"/>
  <c r="I14" i="21"/>
  <c r="I13" i="21"/>
  <c r="J13" i="21" s="1"/>
  <c r="I12" i="21"/>
  <c r="H63" i="20"/>
  <c r="I62" i="20"/>
  <c r="J62" i="20" s="1"/>
  <c r="I61" i="20"/>
  <c r="J61" i="20" s="1"/>
  <c r="I60" i="20"/>
  <c r="J60" i="20" s="1"/>
  <c r="I59" i="20"/>
  <c r="J59" i="20" s="1"/>
  <c r="I58" i="20"/>
  <c r="I63" i="20" s="1"/>
  <c r="H55" i="20"/>
  <c r="H66" i="20" s="1"/>
  <c r="G6" i="20" s="1"/>
  <c r="I54" i="20"/>
  <c r="J54" i="20" s="1"/>
  <c r="I53" i="20"/>
  <c r="I52" i="20"/>
  <c r="I51" i="20"/>
  <c r="J51" i="20" s="1"/>
  <c r="J50" i="20"/>
  <c r="I50" i="20"/>
  <c r="I49" i="20"/>
  <c r="J49" i="20" s="1"/>
  <c r="J48" i="20"/>
  <c r="I48" i="20"/>
  <c r="I47" i="20"/>
  <c r="J47" i="20" s="1"/>
  <c r="I46" i="20"/>
  <c r="J46" i="20" s="1"/>
  <c r="I45" i="20"/>
  <c r="J45" i="20" s="1"/>
  <c r="I44" i="20"/>
  <c r="J44" i="20" s="1"/>
  <c r="I43" i="20"/>
  <c r="J43" i="20" s="1"/>
  <c r="I42" i="20"/>
  <c r="J42" i="20" s="1"/>
  <c r="I41" i="20"/>
  <c r="J41" i="20" s="1"/>
  <c r="J40" i="20"/>
  <c r="I40" i="20"/>
  <c r="I39" i="20"/>
  <c r="J39" i="20" s="1"/>
  <c r="J38" i="20"/>
  <c r="I38" i="20"/>
  <c r="I37" i="20"/>
  <c r="J37" i="20" s="1"/>
  <c r="I36" i="20"/>
  <c r="J36" i="20" s="1"/>
  <c r="I35" i="20"/>
  <c r="J35" i="20" s="1"/>
  <c r="I34" i="20"/>
  <c r="J34" i="20" s="1"/>
  <c r="I33" i="20"/>
  <c r="J33" i="20" s="1"/>
  <c r="J32" i="20"/>
  <c r="I32" i="20"/>
  <c r="I31" i="20"/>
  <c r="J31" i="20" s="1"/>
  <c r="J30" i="20"/>
  <c r="I30" i="20"/>
  <c r="I29" i="20"/>
  <c r="I28" i="20"/>
  <c r="I27" i="20"/>
  <c r="I26" i="20"/>
  <c r="I25" i="20"/>
  <c r="I24" i="20"/>
  <c r="J24" i="20" s="1"/>
  <c r="I23" i="20"/>
  <c r="H21" i="20"/>
  <c r="I20" i="20"/>
  <c r="I19" i="20"/>
  <c r="J19" i="20" s="1"/>
  <c r="I18" i="20"/>
  <c r="J18" i="20" s="1"/>
  <c r="I17" i="20"/>
  <c r="I16" i="20"/>
  <c r="J16" i="20" s="1"/>
  <c r="I15" i="20"/>
  <c r="J15" i="20" s="1"/>
  <c r="I14" i="20"/>
  <c r="I13" i="20"/>
  <c r="J13" i="20" s="1"/>
  <c r="I12" i="20"/>
  <c r="I21" i="21" l="1"/>
  <c r="I55" i="22"/>
  <c r="I55" i="21"/>
  <c r="I66" i="21" s="1"/>
  <c r="I21" i="20"/>
  <c r="I55" i="20"/>
  <c r="I21" i="22"/>
  <c r="J23" i="22"/>
  <c r="I63" i="22"/>
  <c r="J12" i="21"/>
  <c r="J58" i="21"/>
  <c r="J23" i="21"/>
  <c r="J23" i="20"/>
  <c r="J12" i="20"/>
  <c r="J58" i="20"/>
  <c r="I16" i="19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66" i="20" l="1"/>
  <c r="J6" i="20" s="1"/>
  <c r="I66" i="22"/>
  <c r="J6" i="21"/>
  <c r="I59" i="19"/>
  <c r="I60" i="19"/>
  <c r="I61" i="19"/>
  <c r="I62" i="19"/>
  <c r="I58" i="19"/>
  <c r="I6" i="20" l="1"/>
  <c r="H6" i="22"/>
  <c r="J6" i="22"/>
  <c r="K6" i="21"/>
  <c r="A4" i="21"/>
  <c r="I6" i="21"/>
  <c r="I63" i="19"/>
  <c r="K6" i="20" l="1"/>
  <c r="A4" i="20"/>
  <c r="K6" i="22"/>
  <c r="A4" i="22"/>
  <c r="I6" i="22"/>
  <c r="I21" i="19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<sst xmlns="http://schemas.openxmlformats.org/spreadsheetml/2006/main" count="167" uniqueCount="51">
  <si>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</si>
  <si>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</si>
  <si>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</si>
  <si>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</si>
  <si>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</si>
  <si>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</si>
  <si>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</si>
  <si>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</si>
  <si>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</si>
  <si>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</si>
  <si>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</si>
  <si>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</si>
  <si>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</si>
  <si>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</si>
  <si>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</si>
  <si>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</si>
  <si>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</si>
  <si>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</si>
  <si>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</si>
  <si>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</si>
  <si>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</si>
  <si>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</si>
  <si>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</si>
  <si>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</si>
  <si>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</si>
  <si>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</si>
  <si>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</si>
  <si>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</si>
  <si>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</si>
  <si>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</si>
  <si>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</si>
  <si>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</si>
  <si>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</si>
  <si>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</si>
  <si>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</si>
  <si>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ENGRASE Y ENDEREZADO DE GUÍAS EN CORTINA DE BODEGA</t>
  </si>
  <si>
    <t>TARRO DE GRASA</t>
  </si>
  <si>
    <t>GL DE THINNER</t>
  </si>
  <si>
    <t>LB DE WIPE</t>
  </si>
  <si>
    <t>DUELA DE 2.30M LARGO</t>
  </si>
  <si>
    <t>PERNO CARRUAJE 5/16</t>
  </si>
  <si>
    <t>PLATINA 3/16 PLG (4.70 MM) 2 PLG X 6 M
CODIGO 1144412</t>
  </si>
  <si>
    <t>INSTALACIÓN DE 1 DUELA EN PLANCHA Y 2 TOPES DE CORTINA DE ENTRADA Y SALIDA DE CLIENTES</t>
  </si>
  <si>
    <t>SPRAY GRIS</t>
  </si>
  <si>
    <t>HULE LISO 3MM PARA BARREPOLVO NEGRO</t>
  </si>
  <si>
    <t>PLATINA 1/8 PLG (2.70 MM) 1 PLG X 6 M
CODIGO 3011012</t>
  </si>
  <si>
    <t>TORNILO PUNTA BROCA</t>
  </si>
  <si>
    <t>HIERRO REDONDO LISO 3/8 PLG (9.00 MM) 6 M
CODIGO 934432</t>
  </si>
  <si>
    <t>LB DE ELECTRODO</t>
  </si>
  <si>
    <t>INSTALACIÓN DE 2 PASADORES EN POSTES DESMONTABLES</t>
  </si>
  <si>
    <t>INSTALACIÓN DE 2 BARREPOLVOS EN CORTINA DE ENTRADA Y SALIDA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</si>
</sst>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72"/>
  <sheetViews>
    <sheetView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28.125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225</v>
      </c>
      <c r="I6" s="39">
        <f>H6-G6</f>
        <v>225</v>
      </c>
      <c r="J6" s="37">
        <f>I66</f>
        <v>65.98</v>
      </c>
      <c r="K6" s="39">
        <f>H6-ABS(J6)</f>
        <v>159.01999999999998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0.5</v>
      </c>
      <c r="F12" s="5"/>
      <c r="G12" s="6"/>
      <c r="H12" s="7"/>
      <c r="I12" s="7">
        <f>C12*D12*E12</f>
        <v>9.1649999999999991</v>
      </c>
      <c r="J12" s="8">
        <f>I12-H12</f>
        <v>9.1649999999999991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3</v>
      </c>
      <c r="D13" s="6">
        <v>12.17</v>
      </c>
      <c r="E13" s="5">
        <v>0.5</v>
      </c>
      <c r="F13" s="5"/>
      <c r="G13" s="6"/>
      <c r="H13" s="7"/>
      <c r="I13" s="7">
        <f t="shared" ref="I13:I20" si="0">C13*D13*E13</f>
        <v>18.254999999999999</v>
      </c>
      <c r="J13" s="8">
        <f>I13-H13</f>
        <v>18.254999999999999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4</v>
      </c>
      <c r="D18" s="6">
        <v>2.5</v>
      </c>
      <c r="E18" s="5">
        <v>0.5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32.42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1.5</v>
      </c>
      <c r="D23" s="6">
        <v>2.5</v>
      </c>
      <c r="E23" s="5"/>
      <c r="F23" s="6"/>
      <c r="G23" s="6"/>
      <c r="H23" s="7"/>
      <c r="I23" s="7">
        <f>C23*D23</f>
        <v>3.75</v>
      </c>
      <c r="J23" s="8">
        <f>I23-H23</f>
        <v>3.75</v>
      </c>
      <c r="K23" s="55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0.5</v>
      </c>
      <c r="D24" s="45">
        <v>5</v>
      </c>
      <c r="E24" s="6"/>
      <c r="F24" s="6"/>
      <c r="G24" s="6"/>
      <c r="H24" s="7"/>
      <c r="I24" s="7">
        <f t="shared" ref="I24:I54" si="3">C24*D24</f>
        <v>2.5</v>
      </c>
      <c r="J24" s="8">
        <f t="shared" ref="J24:J54" si="4">I24-H24</f>
        <v>2.5</v>
      </c>
      <c r="K24" s="26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1</v>
      </c>
      <c r="D25" s="46">
        <v>0.75</v>
      </c>
      <c r="E25" s="6"/>
      <c r="F25" s="6"/>
      <c r="G25" s="6"/>
      <c r="H25" s="7"/>
      <c r="I25" s="7">
        <f t="shared" si="3"/>
        <v>0.75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7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26.560000000000002</v>
      </c>
      <c r="J58" s="8">
        <f>I58-H58</f>
        <v>26.560000000000002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26.560000000000002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65.98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42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83.333333333333329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3</v>
      </c>
      <c r="B6" s="41"/>
      <c r="C6" s="31"/>
      <c r="D6" s="31"/>
      <c r="E6" s="31"/>
      <c r="F6" s="31"/>
      <c r="G6" s="37">
        <f>H66</f>
        <v>0</v>
      </c>
      <c r="H6" s="38">
        <v>250</v>
      </c>
      <c r="I6" s="39">
        <f>H6-G6</f>
        <v>250</v>
      </c>
      <c r="J6" s="37">
        <f>I66</f>
        <v>75.839500000000001</v>
      </c>
      <c r="K6" s="39">
        <f>H6-ABS(J6)</f>
        <v>174.16050000000001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0.5</v>
      </c>
      <c r="F12" s="5"/>
      <c r="G12" s="6"/>
      <c r="H12" s="7"/>
      <c r="I12" s="7">
        <f>C12*D12*E12</f>
        <v>9.1649999999999991</v>
      </c>
      <c r="J12" s="8">
        <f>I12-H12</f>
        <v>9.1649999999999991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3</v>
      </c>
      <c r="D13" s="6">
        <v>12.17</v>
      </c>
      <c r="E13" s="5">
        <v>0.5</v>
      </c>
      <c r="F13" s="5"/>
      <c r="G13" s="6"/>
      <c r="H13" s="7"/>
      <c r="I13" s="7">
        <f t="shared" ref="I13:I20" si="0">C13*D13*E13</f>
        <v>18.254999999999999</v>
      </c>
      <c r="J13" s="8">
        <f>I13-H13</f>
        <v>18.254999999999999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4</v>
      </c>
      <c r="D18" s="6">
        <v>2.5</v>
      </c>
      <c r="E18" s="5">
        <v>0.5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32.42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39</v>
      </c>
      <c r="B23" s="23"/>
      <c r="C23" s="44">
        <v>1</v>
      </c>
      <c r="D23" s="6">
        <v>7</v>
      </c>
      <c r="E23" s="5"/>
      <c r="F23" s="6"/>
      <c r="G23" s="6"/>
      <c r="H23" s="7"/>
      <c r="I23" s="7">
        <f>C23*D23</f>
        <v>7</v>
      </c>
      <c r="J23" s="8">
        <f>I23-H23</f>
        <v>7</v>
      </c>
      <c r="K23" s="55"/>
      <c r="L23" s="1"/>
      <c r="M23" s="1"/>
      <c r="N23" s="1"/>
      <c r="O23" s="1"/>
    </row>
    <row r="24" spans="1:15" x14ac:dyDescent="0.25">
      <c r="A24" s="14" t="s">
        <v>40</v>
      </c>
      <c r="B24" s="49"/>
      <c r="C24" s="44">
        <v>6</v>
      </c>
      <c r="D24" s="45">
        <v>0.5</v>
      </c>
      <c r="E24" s="6"/>
      <c r="F24" s="6"/>
      <c r="G24" s="6"/>
      <c r="H24" s="7"/>
      <c r="I24" s="7">
        <f t="shared" ref="I24:I54" si="3">C24*D24</f>
        <v>3</v>
      </c>
      <c r="J24" s="8">
        <f t="shared" ref="J24:J54" si="4">I24-H24</f>
        <v>3</v>
      </c>
      <c r="K24" s="50"/>
      <c r="L24" s="1"/>
      <c r="M24" s="1"/>
      <c r="N24" s="1"/>
      <c r="O24" s="1"/>
    </row>
    <row r="25" spans="1:15" ht="31.5" x14ac:dyDescent="0.25">
      <c r="A25" s="47" t="s">
        <v>41</v>
      </c>
      <c r="B25" s="24"/>
      <c r="C25" s="21">
        <v>0.13</v>
      </c>
      <c r="D25" s="46">
        <v>18.149999999999999</v>
      </c>
      <c r="E25" s="6"/>
      <c r="F25" s="6"/>
      <c r="G25" s="6"/>
      <c r="H25" s="7"/>
      <c r="I25" s="7">
        <f t="shared" si="3"/>
        <v>2.3594999999999997</v>
      </c>
      <c r="J25" s="8"/>
      <c r="K25" s="50"/>
      <c r="L25" s="1"/>
      <c r="M25" s="1"/>
      <c r="N25" s="1"/>
      <c r="O25" s="1"/>
    </row>
    <row r="26" spans="1:15" x14ac:dyDescent="0.25">
      <c r="A26" s="47" t="s">
        <v>43</v>
      </c>
      <c r="B26" s="24"/>
      <c r="C26" s="21">
        <v>0.5</v>
      </c>
      <c r="D26" s="46">
        <v>3</v>
      </c>
      <c r="E26" s="6"/>
      <c r="F26" s="6"/>
      <c r="G26" s="6"/>
      <c r="H26" s="7"/>
      <c r="I26" s="7">
        <f t="shared" si="3"/>
        <v>1.5</v>
      </c>
      <c r="J26" s="8"/>
      <c r="K26" s="50"/>
      <c r="L26" s="1"/>
      <c r="M26" s="1"/>
      <c r="N26" s="1"/>
      <c r="O26" s="1"/>
    </row>
    <row r="27" spans="1:15" x14ac:dyDescent="0.25">
      <c r="A27" s="47" t="s">
        <v>36</v>
      </c>
      <c r="B27" s="24"/>
      <c r="C27" s="21">
        <v>1</v>
      </c>
      <c r="D27" s="46">
        <v>2.5</v>
      </c>
      <c r="E27" s="6"/>
      <c r="F27" s="6"/>
      <c r="G27" s="6"/>
      <c r="H27" s="7"/>
      <c r="I27" s="7">
        <f t="shared" si="3"/>
        <v>2.5</v>
      </c>
      <c r="J27" s="8"/>
      <c r="K27" s="50"/>
      <c r="L27" s="1"/>
      <c r="M27" s="1"/>
      <c r="N27" s="1"/>
      <c r="O27" s="1"/>
    </row>
    <row r="28" spans="1:15" x14ac:dyDescent="0.25">
      <c r="A28" s="48" t="s">
        <v>38</v>
      </c>
      <c r="B28" s="24"/>
      <c r="C28" s="21">
        <v>1</v>
      </c>
      <c r="D28" s="46">
        <v>0.5</v>
      </c>
      <c r="E28" s="6"/>
      <c r="F28" s="6"/>
      <c r="G28" s="6"/>
      <c r="H28" s="7"/>
      <c r="I28" s="7">
        <f t="shared" si="3"/>
        <v>0.5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16.859500000000001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26.560000000000002</v>
      </c>
      <c r="J58" s="8">
        <f>I58-H58</f>
        <v>26.560000000000002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26.560000000000002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75.839500000000001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G4:I4"/>
    <mergeCell ref="J4:K4"/>
    <mergeCell ref="C9:G9"/>
    <mergeCell ref="K11:K23"/>
    <mergeCell ref="A67:K70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72"/>
  <sheetViews>
    <sheetView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50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125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2</v>
      </c>
      <c r="B6" s="41"/>
      <c r="C6" s="31"/>
      <c r="D6" s="31"/>
      <c r="E6" s="31"/>
      <c r="F6" s="31"/>
      <c r="G6" s="37">
        <f>H66</f>
        <v>0</v>
      </c>
      <c r="H6" s="38">
        <v>250</v>
      </c>
      <c r="I6" s="39">
        <f>H6-G6</f>
        <v>250</v>
      </c>
      <c r="J6" s="37">
        <f>I66</f>
        <v>125.47500000000001</v>
      </c>
      <c r="K6" s="39">
        <f>H6-ABS(J6)</f>
        <v>124.52499999999999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0.5</v>
      </c>
      <c r="F12" s="5"/>
      <c r="G12" s="6"/>
      <c r="H12" s="7"/>
      <c r="I12" s="7">
        <f>C12*D12*E12</f>
        <v>9.1649999999999991</v>
      </c>
      <c r="J12" s="8">
        <f>I12-H12</f>
        <v>9.1649999999999991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3</v>
      </c>
      <c r="D13" s="6">
        <v>12.17</v>
      </c>
      <c r="E13" s="5">
        <v>0.5</v>
      </c>
      <c r="F13" s="5"/>
      <c r="G13" s="6"/>
      <c r="H13" s="7"/>
      <c r="I13" s="7">
        <f t="shared" ref="I13:I20" si="0">C13*D13*E13</f>
        <v>18.254999999999999</v>
      </c>
      <c r="J13" s="8">
        <f>I13-H13</f>
        <v>18.254999999999999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27.419999999999998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44</v>
      </c>
      <c r="B23" s="23"/>
      <c r="C23" s="44">
        <v>6</v>
      </c>
      <c r="D23" s="6">
        <v>13.5</v>
      </c>
      <c r="E23" s="5"/>
      <c r="F23" s="6"/>
      <c r="G23" s="6"/>
      <c r="H23" s="7"/>
      <c r="I23" s="7">
        <f>C23*D23</f>
        <v>81</v>
      </c>
      <c r="J23" s="8">
        <f>I23-H23</f>
        <v>81</v>
      </c>
      <c r="K23" s="55"/>
      <c r="L23" s="1"/>
      <c r="M23" s="1"/>
      <c r="N23" s="1"/>
      <c r="O23" s="1"/>
    </row>
    <row r="24" spans="1:15" ht="31.5" x14ac:dyDescent="0.25">
      <c r="A24" s="14" t="s">
        <v>45</v>
      </c>
      <c r="B24" s="49"/>
      <c r="C24" s="44">
        <v>0.5</v>
      </c>
      <c r="D24" s="45">
        <v>6.75</v>
      </c>
      <c r="E24" s="6"/>
      <c r="F24" s="6"/>
      <c r="G24" s="6"/>
      <c r="H24" s="7"/>
      <c r="I24" s="7">
        <f t="shared" ref="I24:I54" si="3">C24*D24</f>
        <v>3.375</v>
      </c>
      <c r="J24" s="8">
        <f t="shared" ref="J24:J54" si="4">I24-H24</f>
        <v>3.375</v>
      </c>
      <c r="K24" s="50"/>
      <c r="L24" s="1"/>
      <c r="M24" s="1"/>
      <c r="N24" s="1"/>
      <c r="O24" s="1"/>
    </row>
    <row r="25" spans="1:15" x14ac:dyDescent="0.25">
      <c r="A25" s="47" t="s">
        <v>46</v>
      </c>
      <c r="B25" s="24"/>
      <c r="C25" s="21">
        <v>10</v>
      </c>
      <c r="D25" s="46">
        <v>0.04</v>
      </c>
      <c r="E25" s="6"/>
      <c r="F25" s="6"/>
      <c r="G25" s="6"/>
      <c r="H25" s="7"/>
      <c r="I25" s="7">
        <f t="shared" si="3"/>
        <v>0.4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84.775000000000006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4</v>
      </c>
      <c r="E58" s="6">
        <v>0.04</v>
      </c>
      <c r="F58" s="21">
        <v>0.25</v>
      </c>
      <c r="G58" s="6"/>
      <c r="H58" s="7"/>
      <c r="I58" s="7">
        <f>C58*D58*E58*F58</f>
        <v>13.280000000000001</v>
      </c>
      <c r="J58" s="8">
        <f>I58-H58</f>
        <v>13.280000000000001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13.280000000000001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125.47500000000001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G4:I4"/>
    <mergeCell ref="J4:K4"/>
    <mergeCell ref="C9:G9"/>
    <mergeCell ref="K11:K23"/>
    <mergeCell ref="A67:K70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72"/>
  <sheetViews>
    <sheetView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49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36.774374999999999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2</v>
      </c>
      <c r="B6" s="41"/>
      <c r="C6" s="31"/>
      <c r="D6" s="31"/>
      <c r="E6" s="31"/>
      <c r="F6" s="31"/>
      <c r="G6" s="37">
        <f>H66</f>
        <v>0</v>
      </c>
      <c r="H6" s="38">
        <f>(I66*1.65)</f>
        <v>73.548749999999998</v>
      </c>
      <c r="I6" s="39">
        <f>H6-G6</f>
        <v>73.548749999999998</v>
      </c>
      <c r="J6" s="37">
        <f>I66</f>
        <v>44.575000000000003</v>
      </c>
      <c r="K6" s="39">
        <f>H6-ABS(J6)</f>
        <v>28.973749999999995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0.5</v>
      </c>
      <c r="F12" s="5"/>
      <c r="G12" s="6"/>
      <c r="H12" s="7"/>
      <c r="I12" s="7">
        <f>C12*D12*E12</f>
        <v>9.1649999999999991</v>
      </c>
      <c r="J12" s="8">
        <f>I12-H12</f>
        <v>9.1649999999999991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3</v>
      </c>
      <c r="D13" s="6">
        <v>12.17</v>
      </c>
      <c r="E13" s="5">
        <v>0.5</v>
      </c>
      <c r="F13" s="5"/>
      <c r="G13" s="6"/>
      <c r="H13" s="7"/>
      <c r="I13" s="7">
        <f t="shared" ref="I13:I20" si="0">C13*D13*E13</f>
        <v>18.254999999999999</v>
      </c>
      <c r="J13" s="8">
        <f>I13-H13</f>
        <v>18.254999999999999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27.419999999999998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ht="31.5" x14ac:dyDescent="0.25">
      <c r="A23" s="14" t="s">
        <v>47</v>
      </c>
      <c r="B23" s="23"/>
      <c r="C23" s="44">
        <v>0.25</v>
      </c>
      <c r="D23" s="6">
        <v>5.5</v>
      </c>
      <c r="E23" s="5"/>
      <c r="F23" s="6"/>
      <c r="G23" s="6"/>
      <c r="H23" s="7"/>
      <c r="I23" s="7">
        <f>C23*D23</f>
        <v>1.375</v>
      </c>
      <c r="J23" s="8">
        <f>I23-H23</f>
        <v>1.375</v>
      </c>
      <c r="K23" s="55"/>
      <c r="L23" s="1"/>
      <c r="M23" s="1"/>
      <c r="N23" s="1"/>
      <c r="O23" s="1"/>
    </row>
    <row r="24" spans="1:15" x14ac:dyDescent="0.25">
      <c r="A24" s="14" t="s">
        <v>43</v>
      </c>
      <c r="B24" s="49"/>
      <c r="C24" s="44">
        <v>0.5</v>
      </c>
      <c r="D24" s="45">
        <v>3</v>
      </c>
      <c r="E24" s="6"/>
      <c r="F24" s="6"/>
      <c r="G24" s="6"/>
      <c r="H24" s="7"/>
      <c r="I24" s="7">
        <f t="shared" ref="I24:I54" si="3">C24*D24</f>
        <v>1.5</v>
      </c>
      <c r="J24" s="8">
        <f t="shared" ref="J24:J54" si="4">I24-H24</f>
        <v>1.5</v>
      </c>
      <c r="K24" s="50"/>
      <c r="L24" s="1"/>
      <c r="M24" s="1"/>
      <c r="N24" s="1"/>
      <c r="O24" s="1"/>
    </row>
    <row r="25" spans="1:15" x14ac:dyDescent="0.25">
      <c r="A25" s="47" t="s">
        <v>48</v>
      </c>
      <c r="B25" s="24"/>
      <c r="C25" s="21">
        <v>1</v>
      </c>
      <c r="D25" s="46">
        <v>1</v>
      </c>
      <c r="E25" s="6"/>
      <c r="F25" s="6"/>
      <c r="G25" s="6"/>
      <c r="H25" s="7"/>
      <c r="I25" s="7">
        <f t="shared" si="3"/>
        <v>1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3.875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332</v>
      </c>
      <c r="D58" s="6">
        <v>4</v>
      </c>
      <c r="E58" s="6">
        <v>0.04</v>
      </c>
      <c r="F58" s="21">
        <v>0.25</v>
      </c>
      <c r="G58" s="6"/>
      <c r="H58" s="7"/>
      <c r="I58" s="7">
        <f>C58*D58*E58*F58</f>
        <v>13.280000000000001</v>
      </c>
      <c r="J58" s="8">
        <f>I58-H58</f>
        <v>13.280000000000001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13.280000000000001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44.575000000000003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CORT. BODEGA</vt:lpstr>
      <vt:lpstr>DUELA Y TOPES</vt:lpstr>
      <vt:lpstr>BARREPOLVOS</vt:lpstr>
      <vt:lpstr>PASADORES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2021-09-17T23:52:23Z</dcterms:modified>
</cp:coreProperties>
</file>