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ngrid\Desktop\BACK UP SEMANAL PROYECTOS\SEPTIEMBRE\MEMORIA DE CALCULO\"/>
    </mc:Choice>
  </mc:AlternateContent>
  <xr:revisionPtr revIDLastSave="0" documentId="13_ncr:1_{27BF6891-C23E-4E3E-97E8-0C8DDAC52632}" xr6:coauthVersionLast="47" xr6:coauthVersionMax="47" xr10:uidLastSave="{00000000-0000-0000-0000-000000000000}"/>
  <bookViews>
    <workbookView xWindow="-120" yWindow="-120" windowWidth="24240" windowHeight="13140" tabRatio="488" activeTab="1" xr2:uid="{00000000-000D-0000-FFFF-FFFF00000000}"/>
  </bookViews>
  <sheets>
    <sheet name="epoxico perecederos" sheetId="22" r:id="rId1"/>
    <sheet name="NIVELAR PISO" sheetId="2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23" l="1"/>
  <c r="H68" i="22"/>
  <c r="H46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I120" i="22"/>
  <c r="H119" i="22"/>
  <c r="J119" i="22" s="1"/>
  <c r="H118" i="22"/>
  <c r="J118" i="22" s="1"/>
  <c r="H117" i="22"/>
  <c r="J117" i="22" s="1"/>
  <c r="H116" i="22"/>
  <c r="J116" i="22" s="1"/>
  <c r="H115" i="22"/>
  <c r="J115" i="22" s="1"/>
  <c r="I112" i="22"/>
  <c r="H111" i="22"/>
  <c r="H110" i="22"/>
  <c r="H109" i="22"/>
  <c r="H108" i="22"/>
  <c r="H107" i="22"/>
  <c r="H106" i="22"/>
  <c r="H105" i="22"/>
  <c r="H104" i="22"/>
  <c r="H103" i="22"/>
  <c r="H102" i="22"/>
  <c r="H101" i="22"/>
  <c r="H100" i="22"/>
  <c r="H99" i="22"/>
  <c r="H98" i="22"/>
  <c r="H97" i="22"/>
  <c r="H96" i="22"/>
  <c r="J96" i="22" s="1"/>
  <c r="H95" i="22"/>
  <c r="J95" i="22" s="1"/>
  <c r="H94" i="22"/>
  <c r="J94" i="22" s="1"/>
  <c r="H93" i="22"/>
  <c r="J93" i="22" s="1"/>
  <c r="H92" i="22"/>
  <c r="J92" i="22" s="1"/>
  <c r="H91" i="22"/>
  <c r="J91" i="22" s="1"/>
  <c r="H90" i="22"/>
  <c r="H89" i="22"/>
  <c r="H88" i="22"/>
  <c r="H87" i="22"/>
  <c r="I85" i="22"/>
  <c r="H84" i="22"/>
  <c r="J84" i="22" s="1"/>
  <c r="H83" i="22"/>
  <c r="J83" i="22" s="1"/>
  <c r="H82" i="22"/>
  <c r="J82" i="22" s="1"/>
  <c r="H81" i="22"/>
  <c r="J81" i="22" s="1"/>
  <c r="H80" i="22"/>
  <c r="H79" i="22"/>
  <c r="H78" i="22"/>
  <c r="H77" i="22"/>
  <c r="H76" i="22"/>
  <c r="H75" i="22"/>
  <c r="H74" i="22"/>
  <c r="H85" i="22" l="1"/>
  <c r="H112" i="22"/>
  <c r="I123" i="22"/>
  <c r="J68" i="22" s="1"/>
  <c r="H120" i="22"/>
  <c r="J87" i="22"/>
  <c r="I58" i="23"/>
  <c r="H57" i="23"/>
  <c r="J57" i="23" s="1"/>
  <c r="H56" i="23"/>
  <c r="J56" i="23" s="1"/>
  <c r="H55" i="23"/>
  <c r="J55" i="23" s="1"/>
  <c r="H54" i="23"/>
  <c r="H53" i="23"/>
  <c r="J53" i="23" s="1"/>
  <c r="I50" i="23"/>
  <c r="H49" i="23"/>
  <c r="H48" i="23"/>
  <c r="H47" i="23"/>
  <c r="H46" i="23"/>
  <c r="H45" i="23"/>
  <c r="H44" i="23"/>
  <c r="H43" i="23"/>
  <c r="H42" i="23"/>
  <c r="H41" i="23"/>
  <c r="H40" i="23"/>
  <c r="H39" i="23"/>
  <c r="H38" i="23"/>
  <c r="H37" i="23"/>
  <c r="H36" i="23"/>
  <c r="H35" i="23"/>
  <c r="H34" i="23"/>
  <c r="J34" i="23" s="1"/>
  <c r="H33" i="23"/>
  <c r="J33" i="23" s="1"/>
  <c r="H32" i="23"/>
  <c r="J32" i="23" s="1"/>
  <c r="H31" i="23"/>
  <c r="J31" i="23" s="1"/>
  <c r="H30" i="23"/>
  <c r="J30" i="23" s="1"/>
  <c r="H29" i="23"/>
  <c r="J29" i="23" s="1"/>
  <c r="H28" i="23"/>
  <c r="H27" i="23"/>
  <c r="H26" i="23"/>
  <c r="H25" i="23"/>
  <c r="J25" i="23" s="1"/>
  <c r="I23" i="23"/>
  <c r="H22" i="23"/>
  <c r="J22" i="23" s="1"/>
  <c r="H21" i="23"/>
  <c r="J21" i="23" s="1"/>
  <c r="H20" i="23"/>
  <c r="J20" i="23" s="1"/>
  <c r="H19" i="23"/>
  <c r="J19" i="23" s="1"/>
  <c r="H18" i="23"/>
  <c r="H17" i="23"/>
  <c r="H16" i="23"/>
  <c r="H15" i="23"/>
  <c r="H14" i="23"/>
  <c r="H13" i="23"/>
  <c r="H12" i="23"/>
  <c r="I61" i="23" l="1"/>
  <c r="J6" i="23" s="1"/>
  <c r="H123" i="22"/>
  <c r="G68" i="22" s="1"/>
  <c r="K68" i="22" s="1"/>
  <c r="H58" i="23"/>
  <c r="H23" i="23"/>
  <c r="H50" i="23"/>
  <c r="J54" i="23"/>
  <c r="A66" i="22" l="1"/>
  <c r="I68" i="22"/>
  <c r="H61" i="23"/>
  <c r="G6" i="23" s="1"/>
  <c r="A4" i="23" l="1"/>
  <c r="I6" i="23" l="1"/>
  <c r="K6" i="23"/>
  <c r="I19" i="22"/>
  <c r="I54" i="22"/>
  <c r="I46" i="22"/>
  <c r="H53" i="22" l="1"/>
  <c r="J53" i="22" s="1"/>
  <c r="H52" i="22"/>
  <c r="J52" i="22" s="1"/>
  <c r="H51" i="22"/>
  <c r="J51" i="22" s="1"/>
  <c r="H50" i="22"/>
  <c r="J50" i="22" s="1"/>
  <c r="H49" i="22"/>
  <c r="J49" i="22" s="1"/>
  <c r="J30" i="22"/>
  <c r="J29" i="22"/>
  <c r="J28" i="22"/>
  <c r="J27" i="22"/>
  <c r="J26" i="22"/>
  <c r="J25" i="22"/>
  <c r="H21" i="22"/>
  <c r="I57" i="22"/>
  <c r="J6" i="22" s="1"/>
  <c r="H18" i="22"/>
  <c r="J18" i="22" s="1"/>
  <c r="H17" i="22"/>
  <c r="H16" i="22"/>
  <c r="J16" i="22" s="1"/>
  <c r="H15" i="22"/>
  <c r="J15" i="22" s="1"/>
  <c r="H14" i="22"/>
  <c r="H13" i="22"/>
  <c r="J13" i="22" s="1"/>
  <c r="H12" i="22"/>
  <c r="J12" i="22" l="1"/>
  <c r="H19" i="22"/>
  <c r="J21" i="22"/>
  <c r="H54" i="22"/>
  <c r="H57" i="22" l="1"/>
  <c r="G6" i="22" s="1"/>
  <c r="H6" i="22" s="1"/>
  <c r="A4" i="22" l="1"/>
  <c r="I6" i="22"/>
  <c r="K6" i="22"/>
</calcChain>
</file>

<file path=xl/sharedStrings.xml><?xml version="1.0" encoding="utf-8"?>
<sst xmlns="http://schemas.openxmlformats.org/spreadsheetml/2006/main" count="147" uniqueCount="65">
  <si>
    <t>ACTUAL</t>
  </si>
  <si>
    <t>TOTAL</t>
  </si>
  <si>
    <t>PRESUPUESTO</t>
  </si>
  <si>
    <t>NEGATIVO/POSITIVO</t>
  </si>
  <si>
    <t>MATERIALES</t>
  </si>
  <si>
    <t>Tecnico</t>
  </si>
  <si>
    <t>Auxiliar</t>
  </si>
  <si>
    <t>Viaticos</t>
  </si>
  <si>
    <t>DIAS</t>
  </si>
  <si>
    <t>CANTIDAD</t>
  </si>
  <si>
    <t>N PERSONAS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</si>
  <si>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</si>
  <si>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</si>
  <si>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</si>
  <si>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</si>
  <si>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</si>
  <si>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</si>
  <si>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</si>
  <si>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</si>
  <si>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</si>
  <si>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</si>
  <si>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 xml:space="preserve">TAREA </t>
  </si>
  <si>
    <t>ESTIMADO</t>
  </si>
  <si>
    <t>REAL</t>
  </si>
  <si>
    <t>COSTO TEORICO</t>
  </si>
  <si>
    <t>GANANCIA TEORICA</t>
  </si>
  <si>
    <t>COSTO REAL</t>
  </si>
  <si>
    <t>GANANCIA REAL</t>
  </si>
  <si>
    <t>Encargado de grupo</t>
  </si>
  <si>
    <t>Horas Extra En cargado($2.29)</t>
  </si>
  <si>
    <t>Horas Extra Auxiliares ($1.27)</t>
  </si>
  <si>
    <t>Horas Extra Tecnico ($1.88)</t>
  </si>
  <si>
    <t>MANO DE OBRAN FABRICACION</t>
  </si>
  <si>
    <t>M2</t>
  </si>
  <si>
    <t>KIT SIKAGARD 62</t>
  </si>
  <si>
    <t>RODILLO DE MOHAIR PARA EPOXICO</t>
  </si>
  <si>
    <t>TIRRO DE 3/4PLG</t>
  </si>
  <si>
    <t>BASE COAT</t>
  </si>
  <si>
    <t>BROCHA DE 3</t>
  </si>
  <si>
    <t>DISCO POLIFAN 9 PLG #80</t>
  </si>
  <si>
    <t>gl thinner corriente</t>
  </si>
  <si>
    <t>lb wipe tela</t>
  </si>
  <si>
    <t>Rodillo de picos p/Epóxicos</t>
  </si>
  <si>
    <t>COMEX</t>
  </si>
  <si>
    <t>esponja</t>
  </si>
  <si>
    <t>1.5 sacos de arena</t>
  </si>
  <si>
    <t>DISCO DIAMANTADO DE 9</t>
  </si>
  <si>
    <t>HALOGENO DE 50WATTS</t>
  </si>
  <si>
    <t>MANO DE OBRA ELABORACION DE CURVA</t>
  </si>
  <si>
    <t>EPOXICO EN PERECEDEROS Y PASILLO PERECEDEROS (130M2 + 8M2)</t>
  </si>
  <si>
    <t>ML</t>
  </si>
  <si>
    <t>PERECEDEROS</t>
  </si>
  <si>
    <t>CUARTOFRIO PERECEDEROS</t>
  </si>
  <si>
    <t>ELABORACION DE CURVA 10CM</t>
  </si>
  <si>
    <t>1sacos de arena</t>
  </si>
  <si>
    <t>ADHESIVO EPÓXICO PARA ANCLAJE GRIS SIKADUR 32 PRIMER N
CODIGO CODIGO 2985682</t>
  </si>
  <si>
    <t>NIVELACION DE PISO EN AREA DE DESPACHO PERECEDEROS DEBAJO DE MUEBLES UN DESNIVEL DE 2CM</t>
  </si>
  <si>
    <t>MORTERO CEMENTICIO JUNTA GRIS SIKAQUICK 2500
CODIGO 50727382</t>
  </si>
  <si>
    <t>SACO DE CEMENTO</t>
  </si>
  <si>
    <t>SACOS DE ARENA</t>
  </si>
  <si>
    <t>GL TINNER CORRIENTE</t>
  </si>
  <si>
    <t>LB WIPE TELA</t>
  </si>
  <si>
    <t>ADHESIVO EPÓXICO PARA ANCLAJE GRIS SIKADUR 32 PRIMER N. CODIGO 18048882</t>
  </si>
  <si>
    <t>BROCHA DE 3 PLG</t>
  </si>
  <si>
    <t xml:space="preserve">MANO DE OBRA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</si>
</sst>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* #,##0.00\ _€_-;\-* #,##0.00\ _€_-;_-* &quot;-&quot;??\ _€_-;_-@_-"/>
    <numFmt numFmtId="166" formatCode="_-&quot;$&quot;* #,##0.00_-;\-&quot;$&quot;* #,##0.00_-;_-&quot;$&quot;* &quot;-&quot;??_-;_-@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rgb="FFFF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DBE5F1"/>
        <bgColor rgb="FFDBE5F1"/>
      </patternFill>
    </fill>
    <fill>
      <patternFill patternType="solid">
        <fgColor rgb="FF8DB3E2"/>
        <bgColor rgb="FF8DB3E2"/>
      </patternFill>
    </fill>
  </fills>
  <borders count="15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</borders>
  <cellStyleXfs count="26">
    <xf numFmtId="0" fontId="0" fillId="0" borderId="0"/>
    <xf numFmtId="164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3">
    <xf numFmtId="0" fontId="0" fillId="0" borderId="0" xfId="0"/>
    <xf numFmtId="0" fontId="0" fillId="2" borderId="0" xfId="0" applyFill="1"/>
    <xf numFmtId="0" fontId="3" fillId="2" borderId="0" xfId="0" applyFont="1" applyFill="1"/>
    <xf numFmtId="0" fontId="5" fillId="0" borderId="0" xfId="0" applyFont="1" applyAlignment="1">
      <alignment horizontal="left" vertical="top"/>
    </xf>
    <xf numFmtId="0" fontId="3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6" fillId="11" borderId="0" xfId="0" applyFont="1" applyFill="1"/>
    <xf numFmtId="164" fontId="6" fillId="11" borderId="0" xfId="1" applyFont="1" applyFill="1"/>
    <xf numFmtId="0" fontId="0" fillId="6" borderId="0" xfId="0" applyFill="1" applyAlignment="1">
      <alignment wrapText="1"/>
    </xf>
    <xf numFmtId="0" fontId="5" fillId="5" borderId="0" xfId="0" applyFont="1" applyFill="1" applyAlignment="1">
      <alignment horizontal="left" vertical="top" wrapText="1"/>
    </xf>
    <xf numFmtId="0" fontId="5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13" borderId="0" xfId="0" applyFont="1" applyFill="1" applyAlignment="1">
      <alignment vertical="center"/>
    </xf>
    <xf numFmtId="164" fontId="0" fillId="8" borderId="1" xfId="1" applyFont="1" applyFill="1" applyBorder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14" borderId="8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14" fontId="3" fillId="2" borderId="0" xfId="0" applyNumberFormat="1" applyFont="1" applyFill="1" applyAlignment="1">
      <alignment horizontal="left" vertical="center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wrapText="1"/>
    </xf>
    <xf numFmtId="0" fontId="3" fillId="7" borderId="0" xfId="0" applyFont="1" applyFill="1" applyAlignment="1">
      <alignment horizontal="center" vertical="center" textRotation="255"/>
    </xf>
    <xf numFmtId="14" fontId="0" fillId="2" borderId="0" xfId="0" applyNumberFormat="1" applyFill="1"/>
    <xf numFmtId="14" fontId="0" fillId="2" borderId="0" xfId="0" applyNumberFormat="1" applyFill="1" applyAlignment="1">
      <alignment horizontal="left" vertical="center"/>
    </xf>
    <xf numFmtId="14" fontId="0" fillId="2" borderId="0" xfId="0" applyNumberFormat="1" applyFill="1" applyAlignment="1">
      <alignment horizontal="right" vertical="center"/>
    </xf>
    <xf numFmtId="0" fontId="3" fillId="7" borderId="0" xfId="0" applyFont="1" applyFill="1" applyAlignment="1">
      <alignment horizontal="center" vertical="center" textRotation="255"/>
    </xf>
    <xf numFmtId="0" fontId="3" fillId="7" borderId="0" xfId="0" applyFont="1" applyFill="1" applyAlignment="1">
      <alignment horizontal="center" vertical="center" textRotation="255"/>
    </xf>
    <xf numFmtId="0" fontId="3" fillId="7" borderId="0" xfId="0" applyFont="1" applyFill="1" applyAlignment="1">
      <alignment horizontal="center" vertical="center" textRotation="255"/>
    </xf>
    <xf numFmtId="164" fontId="0" fillId="2" borderId="1" xfId="1" applyFont="1" applyFill="1" applyBorder="1" applyAlignment="1">
      <alignment horizontal="center" vertical="center"/>
    </xf>
    <xf numFmtId="164" fontId="0" fillId="10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" fillId="7" borderId="0" xfId="0" applyFont="1" applyFill="1" applyAlignment="1">
      <alignment horizontal="center" vertical="center" textRotation="255"/>
    </xf>
    <xf numFmtId="0" fontId="10" fillId="15" borderId="0" xfId="0" applyFont="1" applyFill="1" applyAlignment="1">
      <alignment wrapText="1"/>
    </xf>
    <xf numFmtId="0" fontId="9" fillId="15" borderId="0" xfId="0" applyFont="1" applyFill="1" applyAlignment="1">
      <alignment horizontal="center" vertical="center"/>
    </xf>
    <xf numFmtId="0" fontId="11" fillId="16" borderId="14" xfId="0" applyFont="1" applyFill="1" applyBorder="1" applyAlignment="1">
      <alignment horizontal="center" vertical="center"/>
    </xf>
    <xf numFmtId="166" fontId="11" fillId="16" borderId="14" xfId="0" applyNumberFormat="1" applyFont="1" applyFill="1" applyBorder="1" applyAlignment="1">
      <alignment vertical="center"/>
    </xf>
    <xf numFmtId="0" fontId="10" fillId="15" borderId="0" xfId="0" applyFont="1" applyFill="1"/>
    <xf numFmtId="0" fontId="11" fillId="16" borderId="14" xfId="0" applyFont="1" applyFill="1" applyBorder="1" applyAlignment="1">
      <alignment horizontal="center"/>
    </xf>
    <xf numFmtId="166" fontId="11" fillId="16" borderId="14" xfId="0" applyNumberFormat="1" applyFont="1" applyFill="1" applyBorder="1"/>
    <xf numFmtId="0" fontId="9" fillId="15" borderId="0" xfId="0" applyFont="1" applyFill="1" applyAlignment="1">
      <alignment horizontal="center" vertical="center" wrapText="1"/>
    </xf>
    <xf numFmtId="164" fontId="11" fillId="16" borderId="14" xfId="0" applyNumberFormat="1" applyFont="1" applyFill="1" applyBorder="1" applyAlignment="1">
      <alignment horizontal="center" vertical="center"/>
    </xf>
    <xf numFmtId="0" fontId="9" fillId="16" borderId="14" xfId="0" applyFont="1" applyFill="1" applyBorder="1" applyAlignment="1">
      <alignment horizontal="center" vertical="center"/>
    </xf>
    <xf numFmtId="164" fontId="9" fillId="16" borderId="14" xfId="0" applyNumberFormat="1" applyFont="1" applyFill="1" applyBorder="1" applyAlignment="1">
      <alignment horizontal="center" vertical="center"/>
    </xf>
    <xf numFmtId="0" fontId="12" fillId="15" borderId="0" xfId="0" applyFont="1" applyFill="1"/>
    <xf numFmtId="0" fontId="13" fillId="15" borderId="0" xfId="0" applyFont="1" applyFill="1" applyAlignment="1">
      <alignment horizontal="center" vertical="center"/>
    </xf>
    <xf numFmtId="0" fontId="12" fillId="16" borderId="14" xfId="0" applyFont="1" applyFill="1" applyBorder="1" applyAlignment="1">
      <alignment horizontal="center" vertical="center"/>
    </xf>
    <xf numFmtId="166" fontId="12" fillId="16" borderId="14" xfId="0" applyNumberFormat="1" applyFont="1" applyFill="1" applyBorder="1" applyAlignment="1">
      <alignment vertical="center"/>
    </xf>
    <xf numFmtId="0" fontId="13" fillId="16" borderId="14" xfId="0" applyFont="1" applyFill="1" applyBorder="1" applyAlignment="1">
      <alignment horizontal="center" vertical="center"/>
    </xf>
    <xf numFmtId="164" fontId="12" fillId="16" borderId="14" xfId="0" applyNumberFormat="1" applyFont="1" applyFill="1" applyBorder="1" applyAlignment="1">
      <alignment horizontal="center" vertical="center"/>
    </xf>
    <xf numFmtId="0" fontId="13" fillId="15" borderId="0" xfId="0" applyFont="1" applyFill="1" applyAlignment="1">
      <alignment wrapText="1"/>
    </xf>
    <xf numFmtId="164" fontId="13" fillId="16" borderId="14" xfId="0" applyNumberFormat="1" applyFont="1" applyFill="1" applyBorder="1" applyAlignment="1">
      <alignment horizontal="center" vertical="center"/>
    </xf>
    <xf numFmtId="0" fontId="9" fillId="15" borderId="0" xfId="0" applyFont="1" applyFill="1" applyAlignment="1">
      <alignment vertical="center" wrapText="1"/>
    </xf>
    <xf numFmtId="0" fontId="7" fillId="12" borderId="0" xfId="2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3" fillId="7" borderId="0" xfId="0" applyFont="1" applyFill="1" applyAlignment="1">
      <alignment horizontal="center" vertical="center" textRotation="255"/>
    </xf>
  </cellXfs>
  <cellStyles count="26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illares 2" xfId="24" xr:uid="{F32534B4-AA40-4378-B507-1D8026E77965}"/>
    <cellStyle name="Moneda" xfId="1" builtinId="4"/>
    <cellStyle name="Moneda 2" xfId="25" xr:uid="{8CE377EC-7439-44FA-A6AC-53F52DEFCDE9}"/>
    <cellStyle name="Normal" xfId="0" builtinId="0"/>
    <cellStyle name="Normal 2" xfId="23" xr:uid="{618C81EE-42FC-47F8-A0BD-DC55332BA7CD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F08C0-DBF1-40BA-BB72-9B209E870A08}">
  <dimension ref="A1:O127"/>
  <sheetViews>
    <sheetView topLeftCell="A61" zoomScale="89" zoomScaleNormal="89" workbookViewId="0">
      <selection activeCell="B7" sqref="B7"/>
    </sheetView>
  </sheetViews>
  <sheetFormatPr baseColWidth="10" defaultColWidth="11.25" defaultRowHeight="15.75" x14ac:dyDescent="0.25"/>
  <cols>
    <col min="1" max="1" width="56" customWidth="1"/>
    <col min="2" max="2" width="37.125" customWidth="1"/>
    <col min="3" max="4" width="12.625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75" t="s">
        <v>49</v>
      </c>
      <c r="B1" s="75"/>
      <c r="C1" s="75"/>
      <c r="D1" s="75"/>
      <c r="E1" s="75"/>
      <c r="F1" s="75"/>
      <c r="G1" s="75"/>
      <c r="H1" s="75"/>
      <c r="I1" s="75"/>
      <c r="J1" s="75"/>
      <c r="K1" s="5"/>
      <c r="L1" s="1"/>
    </row>
    <row r="2" spans="1:15" x14ac:dyDescent="0.25">
      <c r="A2" s="25"/>
      <c r="B2" s="44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5" ht="16.5" thickBot="1" x14ac:dyDescent="0.3">
      <c r="A3" s="27" t="s">
        <v>20</v>
      </c>
      <c r="B3" s="46"/>
      <c r="C3" s="45"/>
      <c r="D3" s="28"/>
      <c r="E3" s="1"/>
      <c r="F3" s="1"/>
      <c r="G3" s="1"/>
      <c r="H3" s="1"/>
      <c r="I3" s="1"/>
      <c r="J3" s="1"/>
      <c r="K3" s="1"/>
      <c r="L3" s="1"/>
    </row>
    <row r="4" spans="1:15" ht="16.5" thickBot="1" x14ac:dyDescent="0.3">
      <c r="A4" s="29">
        <f>H6/A6</f>
        <v>147.54462355072465</v>
      </c>
      <c r="C4" s="30"/>
      <c r="D4" s="28"/>
      <c r="E4" s="1"/>
      <c r="F4" s="1"/>
      <c r="G4" s="76" t="s">
        <v>22</v>
      </c>
      <c r="H4" s="77"/>
      <c r="I4" s="78"/>
      <c r="J4" s="76" t="s">
        <v>23</v>
      </c>
      <c r="K4" s="78"/>
      <c r="L4" s="1"/>
      <c r="M4" s="1"/>
      <c r="N4" s="1"/>
      <c r="O4" s="1"/>
    </row>
    <row r="5" spans="1:15" ht="37.5" x14ac:dyDescent="0.25">
      <c r="A5" s="27" t="s">
        <v>33</v>
      </c>
      <c r="B5" s="2"/>
      <c r="C5" s="2"/>
      <c r="D5" s="28"/>
      <c r="E5" s="1"/>
      <c r="F5" s="1"/>
      <c r="G5" s="31" t="s">
        <v>24</v>
      </c>
      <c r="H5" s="32" t="s">
        <v>18</v>
      </c>
      <c r="I5" s="33" t="s">
        <v>25</v>
      </c>
      <c r="J5" s="34" t="s">
        <v>26</v>
      </c>
      <c r="K5" s="35" t="s">
        <v>27</v>
      </c>
      <c r="L5" s="1"/>
      <c r="M5" s="1"/>
      <c r="N5" s="1"/>
      <c r="O5" s="1"/>
    </row>
    <row r="6" spans="1:15" ht="16.5" thickBot="1" x14ac:dyDescent="0.3">
      <c r="A6" s="36">
        <v>138</v>
      </c>
      <c r="C6" s="37"/>
      <c r="D6" s="2"/>
      <c r="E6" s="2"/>
      <c r="F6" s="2"/>
      <c r="G6" s="38">
        <f>H57</f>
        <v>13136.231</v>
      </c>
      <c r="H6" s="39">
        <f>G6*1.55</f>
        <v>20361.158050000002</v>
      </c>
      <c r="I6" s="40">
        <f>H6-G6</f>
        <v>7224.9270500000021</v>
      </c>
      <c r="J6" s="38">
        <f>ABS(I57)</f>
        <v>0</v>
      </c>
      <c r="K6" s="40">
        <f>H6-ABS(J6)</f>
        <v>20361.158050000002</v>
      </c>
      <c r="L6" s="1"/>
      <c r="M6" s="1"/>
      <c r="N6" s="1"/>
      <c r="O6" s="1"/>
    </row>
    <row r="7" spans="1:15" x14ac:dyDescent="0.25">
      <c r="A7" s="1"/>
      <c r="B7" s="4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79" t="s">
        <v>17</v>
      </c>
      <c r="D9" s="80"/>
      <c r="E9" s="80"/>
      <c r="F9" s="80"/>
      <c r="G9" s="81"/>
      <c r="H9" s="21" t="s">
        <v>2</v>
      </c>
      <c r="I9" s="21" t="s">
        <v>0</v>
      </c>
      <c r="J9" s="21" t="s">
        <v>3</v>
      </c>
      <c r="K9" s="1"/>
      <c r="L9" s="1"/>
      <c r="M9" s="1"/>
      <c r="N9" s="1"/>
      <c r="O9" s="1"/>
    </row>
    <row r="10" spans="1:15" ht="37.5" x14ac:dyDescent="0.25">
      <c r="A10" s="23" t="s">
        <v>21</v>
      </c>
      <c r="B10" s="16"/>
      <c r="C10" s="18" t="s">
        <v>10</v>
      </c>
      <c r="D10" s="18" t="s">
        <v>12</v>
      </c>
      <c r="E10" s="17" t="s">
        <v>8</v>
      </c>
      <c r="F10" s="17" t="s">
        <v>11</v>
      </c>
      <c r="G10" s="17"/>
      <c r="H10" s="17"/>
      <c r="I10" s="17"/>
      <c r="J10" s="17"/>
      <c r="K10" s="3"/>
      <c r="L10" s="1"/>
      <c r="M10" s="1"/>
      <c r="N10" s="1"/>
      <c r="O10" s="1"/>
    </row>
    <row r="11" spans="1:15" x14ac:dyDescent="0.25">
      <c r="A11" s="4" t="s">
        <v>32</v>
      </c>
      <c r="B11" s="4"/>
      <c r="C11" s="4"/>
      <c r="D11" s="4"/>
      <c r="E11" s="4"/>
      <c r="F11" s="4"/>
      <c r="G11" s="4"/>
      <c r="H11" s="5"/>
      <c r="I11" s="5"/>
      <c r="J11" s="5"/>
      <c r="K11" s="82"/>
      <c r="L11" s="1"/>
      <c r="M11" s="1"/>
      <c r="N11" s="1"/>
      <c r="O11" s="1"/>
    </row>
    <row r="12" spans="1:15" x14ac:dyDescent="0.25">
      <c r="A12" s="5" t="s">
        <v>28</v>
      </c>
      <c r="B12" s="5"/>
      <c r="C12" s="6">
        <v>1</v>
      </c>
      <c r="D12" s="7">
        <v>18.329999999999998</v>
      </c>
      <c r="E12" s="22">
        <v>23</v>
      </c>
      <c r="F12" s="22"/>
      <c r="G12" s="26"/>
      <c r="H12" s="50">
        <f>C12*D12*E12</f>
        <v>421.59</v>
      </c>
      <c r="I12" s="8"/>
      <c r="J12" s="9">
        <f>I12-H12</f>
        <v>-421.59</v>
      </c>
      <c r="K12" s="82"/>
      <c r="L12" s="1"/>
      <c r="M12" s="1"/>
      <c r="N12" s="1"/>
      <c r="O12" s="1"/>
    </row>
    <row r="13" spans="1:15" x14ac:dyDescent="0.25">
      <c r="A13" s="5" t="s">
        <v>6</v>
      </c>
      <c r="B13" s="5"/>
      <c r="C13" s="6">
        <v>1</v>
      </c>
      <c r="D13" s="7">
        <v>12.17</v>
      </c>
      <c r="E13" s="22">
        <v>23</v>
      </c>
      <c r="F13" s="22"/>
      <c r="G13" s="26"/>
      <c r="H13" s="50">
        <f>C13*D13*E13</f>
        <v>279.91000000000003</v>
      </c>
      <c r="I13" s="8"/>
      <c r="J13" s="9">
        <f>I13-H13</f>
        <v>-279.91000000000003</v>
      </c>
      <c r="K13" s="82"/>
      <c r="L13" s="1"/>
      <c r="M13" s="1"/>
      <c r="N13" s="1"/>
      <c r="O13" s="1"/>
    </row>
    <row r="14" spans="1:15" x14ac:dyDescent="0.25">
      <c r="A14" s="5" t="s">
        <v>5</v>
      </c>
      <c r="B14" s="5"/>
      <c r="C14" s="6">
        <v>2</v>
      </c>
      <c r="D14" s="7">
        <v>15</v>
      </c>
      <c r="E14" s="22">
        <v>23</v>
      </c>
      <c r="F14" s="22"/>
      <c r="G14" s="26"/>
      <c r="H14" s="50">
        <f>C14*D14*E14</f>
        <v>690</v>
      </c>
      <c r="I14" s="8"/>
      <c r="J14" s="9"/>
      <c r="K14" s="82"/>
      <c r="L14" s="1"/>
      <c r="M14" s="1"/>
      <c r="N14" s="1"/>
      <c r="O14" s="1"/>
    </row>
    <row r="15" spans="1:15" ht="15" customHeight="1" x14ac:dyDescent="0.25">
      <c r="A15" s="15" t="s">
        <v>29</v>
      </c>
      <c r="B15" s="5"/>
      <c r="C15" s="6">
        <v>1</v>
      </c>
      <c r="D15" s="7">
        <v>2.29</v>
      </c>
      <c r="E15" s="22">
        <v>23</v>
      </c>
      <c r="F15" s="22">
        <v>6</v>
      </c>
      <c r="G15" s="26"/>
      <c r="H15" s="50">
        <f>C15*D15*E15*F15</f>
        <v>316.02</v>
      </c>
      <c r="I15" s="8"/>
      <c r="J15" s="9">
        <f>I15-H15</f>
        <v>-316.02</v>
      </c>
      <c r="K15" s="82"/>
      <c r="L15" s="1"/>
      <c r="M15" s="1"/>
      <c r="N15" s="1"/>
      <c r="O15" s="1"/>
    </row>
    <row r="16" spans="1:15" x14ac:dyDescent="0.25">
      <c r="A16" s="15" t="s">
        <v>30</v>
      </c>
      <c r="B16" s="5"/>
      <c r="C16" s="6">
        <v>1</v>
      </c>
      <c r="D16" s="7">
        <v>1.52125</v>
      </c>
      <c r="E16" s="22">
        <v>23</v>
      </c>
      <c r="F16" s="22">
        <v>4</v>
      </c>
      <c r="G16" s="26"/>
      <c r="H16" s="50">
        <f>C16*D16*E16*F16</f>
        <v>139.95500000000001</v>
      </c>
      <c r="I16" s="8"/>
      <c r="J16" s="9">
        <f>I16-H16</f>
        <v>-139.95500000000001</v>
      </c>
      <c r="K16" s="82"/>
      <c r="L16" s="1"/>
      <c r="M16" s="1"/>
      <c r="N16" s="1"/>
      <c r="O16" s="1"/>
    </row>
    <row r="17" spans="1:15" x14ac:dyDescent="0.25">
      <c r="A17" s="15" t="s">
        <v>31</v>
      </c>
      <c r="B17" s="5"/>
      <c r="C17" s="6">
        <v>2</v>
      </c>
      <c r="D17" s="7">
        <v>1.88</v>
      </c>
      <c r="E17" s="22">
        <v>23</v>
      </c>
      <c r="F17" s="22">
        <v>4</v>
      </c>
      <c r="G17" s="26"/>
      <c r="H17" s="50">
        <f>C17*D17*E17*F17</f>
        <v>345.91999999999996</v>
      </c>
      <c r="I17" s="8"/>
      <c r="J17" s="9"/>
      <c r="K17" s="82"/>
      <c r="L17" s="1"/>
      <c r="M17" s="1"/>
      <c r="N17" s="1"/>
      <c r="O17" s="1"/>
    </row>
    <row r="18" spans="1:15" x14ac:dyDescent="0.25">
      <c r="A18" s="5" t="s">
        <v>7</v>
      </c>
      <c r="B18" s="5"/>
      <c r="C18" s="6">
        <v>4</v>
      </c>
      <c r="D18" s="7">
        <v>7.5</v>
      </c>
      <c r="E18" s="22">
        <v>23</v>
      </c>
      <c r="F18" s="22"/>
      <c r="G18" s="26"/>
      <c r="H18" s="50">
        <f t="shared" ref="H18" si="0">C18*D18*E18</f>
        <v>690</v>
      </c>
      <c r="I18" s="8"/>
      <c r="J18" s="9">
        <f t="shared" ref="J18" si="1">I18-H18</f>
        <v>-690</v>
      </c>
      <c r="K18" s="82"/>
      <c r="L18" s="1"/>
      <c r="M18" s="1"/>
      <c r="N18" s="1"/>
      <c r="O18" s="1"/>
    </row>
    <row r="19" spans="1:15" x14ac:dyDescent="0.25">
      <c r="A19" s="5"/>
      <c r="B19" s="5"/>
      <c r="C19" s="5"/>
      <c r="D19" s="5"/>
      <c r="E19" s="5"/>
      <c r="F19" s="5"/>
      <c r="G19" s="5"/>
      <c r="H19" s="10">
        <f>SUM(H12:H18)</f>
        <v>2883.395</v>
      </c>
      <c r="I19" s="10">
        <f>SUM(I12:I18)</f>
        <v>0</v>
      </c>
      <c r="J19" s="9"/>
      <c r="K19" s="82"/>
      <c r="L19" s="1"/>
      <c r="M19" s="1"/>
      <c r="N19" s="1"/>
      <c r="O19" s="1"/>
    </row>
    <row r="20" spans="1:15" x14ac:dyDescent="0.25">
      <c r="A20" s="4" t="s">
        <v>4</v>
      </c>
      <c r="B20" s="4"/>
      <c r="C20" s="19" t="s">
        <v>9</v>
      </c>
      <c r="D20" s="20" t="s">
        <v>16</v>
      </c>
      <c r="E20" s="20"/>
      <c r="F20" s="4"/>
      <c r="G20" s="4"/>
      <c r="H20" s="11"/>
      <c r="I20" s="11"/>
      <c r="J20" s="9"/>
      <c r="K20" s="82"/>
      <c r="L20" s="1"/>
      <c r="M20" s="1"/>
      <c r="N20" s="1"/>
      <c r="O20" s="1"/>
    </row>
    <row r="21" spans="1:15" ht="42" customHeight="1" x14ac:dyDescent="0.25">
      <c r="A21" s="54" t="s">
        <v>34</v>
      </c>
      <c r="B21" s="55"/>
      <c r="C21" s="56">
        <v>23</v>
      </c>
      <c r="D21" s="57">
        <v>335</v>
      </c>
      <c r="E21" s="6"/>
      <c r="F21" s="7"/>
      <c r="G21" s="7"/>
      <c r="H21" s="50">
        <f>C21*D21</f>
        <v>7705</v>
      </c>
      <c r="I21" s="50"/>
      <c r="J21" s="9">
        <f>I21-H21</f>
        <v>-7705</v>
      </c>
      <c r="K21" s="82"/>
      <c r="L21" s="1"/>
      <c r="M21" s="1"/>
      <c r="N21" s="1"/>
      <c r="O21" s="1"/>
    </row>
    <row r="22" spans="1:15" ht="37.5" customHeight="1" x14ac:dyDescent="0.25">
      <c r="A22" s="58" t="s">
        <v>35</v>
      </c>
      <c r="B22" s="55"/>
      <c r="C22" s="56">
        <v>35</v>
      </c>
      <c r="D22" s="57">
        <v>4</v>
      </c>
      <c r="E22" s="6"/>
      <c r="F22" s="7"/>
      <c r="G22" s="7"/>
      <c r="H22" s="50">
        <f t="shared" ref="H22:H45" si="2">C22*D22</f>
        <v>140</v>
      </c>
      <c r="I22" s="50"/>
      <c r="J22" s="9"/>
      <c r="K22" s="82"/>
      <c r="L22" s="1"/>
      <c r="M22" s="1"/>
      <c r="N22" s="1"/>
      <c r="O22" s="1"/>
    </row>
    <row r="23" spans="1:15" ht="38.25" customHeight="1" x14ac:dyDescent="0.25">
      <c r="A23" s="58" t="s">
        <v>36</v>
      </c>
      <c r="B23" s="55"/>
      <c r="C23" s="56">
        <v>8</v>
      </c>
      <c r="D23" s="57">
        <v>1.2</v>
      </c>
      <c r="E23" s="6"/>
      <c r="F23" s="7"/>
      <c r="G23" s="7"/>
      <c r="H23" s="50">
        <f t="shared" si="2"/>
        <v>9.6</v>
      </c>
      <c r="I23" s="50"/>
      <c r="J23" s="9"/>
      <c r="K23" s="82"/>
      <c r="L23" s="1"/>
      <c r="M23" s="1"/>
      <c r="N23" s="1"/>
      <c r="O23" s="1"/>
    </row>
    <row r="24" spans="1:15" ht="34.5" customHeight="1" x14ac:dyDescent="0.25">
      <c r="A24" s="65"/>
      <c r="B24" s="66"/>
      <c r="C24" s="67"/>
      <c r="D24" s="68"/>
      <c r="E24" s="6"/>
      <c r="F24" s="7"/>
      <c r="G24" s="7"/>
      <c r="H24" s="50">
        <f t="shared" si="2"/>
        <v>0</v>
      </c>
      <c r="I24" s="50"/>
      <c r="J24" s="9"/>
      <c r="K24" s="82"/>
      <c r="L24" s="1"/>
      <c r="M24" s="1"/>
      <c r="N24" s="1"/>
      <c r="O24" s="1"/>
    </row>
    <row r="25" spans="1:15" ht="30" customHeight="1" x14ac:dyDescent="0.25">
      <c r="A25" s="58" t="s">
        <v>38</v>
      </c>
      <c r="B25" s="55"/>
      <c r="C25" s="59">
        <v>10</v>
      </c>
      <c r="D25" s="60">
        <v>1</v>
      </c>
      <c r="E25" s="6"/>
      <c r="F25" s="7"/>
      <c r="G25" s="7"/>
      <c r="H25" s="50">
        <f t="shared" si="2"/>
        <v>10</v>
      </c>
      <c r="I25" s="50"/>
      <c r="J25" s="9">
        <f>I25-H25</f>
        <v>-10</v>
      </c>
      <c r="K25" s="82"/>
      <c r="L25" s="1"/>
      <c r="M25" s="1"/>
      <c r="N25" s="1"/>
      <c r="O25" s="1"/>
    </row>
    <row r="26" spans="1:15" ht="30" customHeight="1" x14ac:dyDescent="0.25">
      <c r="A26" s="58" t="s">
        <v>39</v>
      </c>
      <c r="B26" s="61"/>
      <c r="C26" s="56">
        <v>4</v>
      </c>
      <c r="D26" s="62">
        <v>10.1</v>
      </c>
      <c r="E26" s="7"/>
      <c r="F26" s="7"/>
      <c r="G26" s="7"/>
      <c r="H26" s="50">
        <f t="shared" si="2"/>
        <v>40.4</v>
      </c>
      <c r="I26" s="50"/>
      <c r="J26" s="9">
        <f t="shared" ref="J26:J30" si="3">I26-H26</f>
        <v>-40.4</v>
      </c>
      <c r="K26" s="43"/>
      <c r="L26" s="1"/>
      <c r="M26" s="1"/>
      <c r="N26" s="1"/>
      <c r="O26" s="1"/>
    </row>
    <row r="27" spans="1:15" ht="30" customHeight="1" x14ac:dyDescent="0.25">
      <c r="A27" s="54" t="s">
        <v>40</v>
      </c>
      <c r="B27" s="55"/>
      <c r="C27" s="56">
        <v>12</v>
      </c>
      <c r="D27" s="62">
        <v>5</v>
      </c>
      <c r="E27" s="7"/>
      <c r="F27" s="7"/>
      <c r="G27" s="7"/>
      <c r="H27" s="50">
        <f t="shared" si="2"/>
        <v>60</v>
      </c>
      <c r="I27" s="50"/>
      <c r="J27" s="9">
        <f t="shared" si="3"/>
        <v>-60</v>
      </c>
      <c r="K27" s="43"/>
      <c r="L27" s="1"/>
      <c r="M27" s="1"/>
      <c r="N27" s="1"/>
      <c r="O27" s="1"/>
    </row>
    <row r="28" spans="1:15" ht="30" customHeight="1" x14ac:dyDescent="0.25">
      <c r="A28" s="58" t="s">
        <v>41</v>
      </c>
      <c r="B28" s="55"/>
      <c r="C28" s="56">
        <v>32</v>
      </c>
      <c r="D28" s="62">
        <v>0.75</v>
      </c>
      <c r="E28" s="7"/>
      <c r="F28" s="7"/>
      <c r="G28" s="7"/>
      <c r="H28" s="50">
        <f t="shared" si="2"/>
        <v>24</v>
      </c>
      <c r="I28" s="50"/>
      <c r="J28" s="9">
        <f t="shared" si="3"/>
        <v>-24</v>
      </c>
      <c r="K28" s="43"/>
      <c r="L28" s="1"/>
      <c r="M28" s="1"/>
      <c r="N28" s="1"/>
      <c r="O28" s="1"/>
    </row>
    <row r="29" spans="1:15" ht="30" customHeight="1" x14ac:dyDescent="0.25">
      <c r="A29" s="58" t="s">
        <v>42</v>
      </c>
      <c r="B29" s="55" t="s">
        <v>43</v>
      </c>
      <c r="C29" s="63">
        <v>4</v>
      </c>
      <c r="D29" s="60">
        <v>19</v>
      </c>
      <c r="E29" s="7"/>
      <c r="F29" s="7"/>
      <c r="G29" s="7"/>
      <c r="H29" s="50">
        <f t="shared" si="2"/>
        <v>76</v>
      </c>
      <c r="I29" s="50"/>
      <c r="J29" s="9">
        <f t="shared" si="3"/>
        <v>-76</v>
      </c>
      <c r="K29" s="43"/>
      <c r="L29" s="1"/>
      <c r="M29" s="1"/>
      <c r="N29" s="1"/>
      <c r="O29" s="1"/>
    </row>
    <row r="30" spans="1:15" ht="30" customHeight="1" x14ac:dyDescent="0.25">
      <c r="A30" s="65"/>
      <c r="B30" s="66"/>
      <c r="C30" s="69"/>
      <c r="D30" s="70"/>
      <c r="E30" s="7"/>
      <c r="F30" s="7"/>
      <c r="G30" s="7"/>
      <c r="H30" s="50">
        <f t="shared" si="2"/>
        <v>0</v>
      </c>
      <c r="I30" s="50"/>
      <c r="J30" s="9">
        <f t="shared" si="3"/>
        <v>0</v>
      </c>
      <c r="K30" s="43"/>
      <c r="L30" s="1"/>
      <c r="M30" s="1"/>
      <c r="N30" s="1"/>
      <c r="O30" s="1"/>
    </row>
    <row r="31" spans="1:15" ht="21" customHeight="1" x14ac:dyDescent="0.25">
      <c r="A31" s="58" t="s">
        <v>45</v>
      </c>
      <c r="B31" s="55"/>
      <c r="C31" s="63">
        <v>35</v>
      </c>
      <c r="D31" s="64">
        <v>24.5</v>
      </c>
      <c r="E31" s="7"/>
      <c r="F31" s="7"/>
      <c r="G31" s="7"/>
      <c r="H31" s="50">
        <f t="shared" si="2"/>
        <v>857.5</v>
      </c>
      <c r="I31" s="50"/>
      <c r="J31" s="9"/>
      <c r="K31" s="43"/>
      <c r="L31" s="1"/>
      <c r="M31" s="1"/>
      <c r="N31" s="1"/>
      <c r="O31" s="1"/>
    </row>
    <row r="32" spans="1:15" ht="27.75" customHeight="1" x14ac:dyDescent="0.25">
      <c r="A32" s="71"/>
      <c r="B32" s="66"/>
      <c r="C32" s="69"/>
      <c r="D32" s="72"/>
      <c r="E32" s="7"/>
      <c r="F32" s="7"/>
      <c r="G32" s="7"/>
      <c r="H32" s="50">
        <f t="shared" si="2"/>
        <v>0</v>
      </c>
      <c r="I32" s="50"/>
      <c r="J32" s="9"/>
      <c r="K32" s="47"/>
      <c r="L32" s="1"/>
      <c r="M32" s="1"/>
      <c r="N32" s="1"/>
      <c r="O32" s="1"/>
    </row>
    <row r="33" spans="1:15" ht="30.75" customHeight="1" x14ac:dyDescent="0.25">
      <c r="A33" s="73" t="s">
        <v>47</v>
      </c>
      <c r="B33" s="55"/>
      <c r="C33" s="63">
        <v>20</v>
      </c>
      <c r="D33" s="64">
        <v>8</v>
      </c>
      <c r="E33" s="7"/>
      <c r="F33" s="7"/>
      <c r="G33" s="7"/>
      <c r="H33" s="50">
        <f t="shared" si="2"/>
        <v>160</v>
      </c>
      <c r="I33" s="50"/>
      <c r="J33" s="9"/>
      <c r="K33" s="48"/>
      <c r="L33" s="1"/>
      <c r="M33" s="1"/>
      <c r="N33" s="1"/>
      <c r="O33" s="1"/>
    </row>
    <row r="34" spans="1:15" ht="28.5" customHeight="1" x14ac:dyDescent="0.25">
      <c r="A34" s="71"/>
      <c r="B34" s="66"/>
      <c r="C34" s="69"/>
      <c r="D34" s="72"/>
      <c r="E34" s="7"/>
      <c r="F34" s="7"/>
      <c r="G34" s="7"/>
      <c r="H34" s="50">
        <f t="shared" si="2"/>
        <v>0</v>
      </c>
      <c r="I34" s="50"/>
      <c r="J34" s="9"/>
      <c r="K34" s="48"/>
      <c r="L34" s="1"/>
      <c r="M34" s="1"/>
      <c r="N34" s="1"/>
      <c r="O34" s="1"/>
    </row>
    <row r="35" spans="1:15" ht="27" customHeight="1" x14ac:dyDescent="0.25">
      <c r="A35" s="41"/>
      <c r="B35" s="5"/>
      <c r="C35" s="22"/>
      <c r="D35" s="26"/>
      <c r="E35" s="7"/>
      <c r="F35" s="7"/>
      <c r="G35" s="7"/>
      <c r="H35" s="50">
        <f t="shared" si="2"/>
        <v>0</v>
      </c>
      <c r="I35" s="50"/>
      <c r="J35" s="9"/>
      <c r="K35" s="48"/>
      <c r="L35" s="1"/>
      <c r="M35" s="1"/>
      <c r="N35" s="1"/>
      <c r="O35" s="1"/>
    </row>
    <row r="36" spans="1:15" ht="52.5" customHeight="1" x14ac:dyDescent="0.25">
      <c r="A36" s="42"/>
      <c r="B36" s="5"/>
      <c r="C36" s="22"/>
      <c r="D36" s="26"/>
      <c r="E36" s="7"/>
      <c r="F36" s="7"/>
      <c r="G36" s="7"/>
      <c r="H36" s="50">
        <f t="shared" si="2"/>
        <v>0</v>
      </c>
      <c r="I36" s="50"/>
      <c r="J36" s="9"/>
      <c r="K36" s="47"/>
      <c r="L36" s="1"/>
      <c r="M36" s="1"/>
      <c r="N36" s="1"/>
      <c r="O36" s="1"/>
    </row>
    <row r="37" spans="1:15" x14ac:dyDescent="0.25">
      <c r="A37" s="41"/>
      <c r="B37" s="5"/>
      <c r="C37" s="22"/>
      <c r="D37" s="26"/>
      <c r="E37" s="7"/>
      <c r="F37" s="7"/>
      <c r="G37" s="7"/>
      <c r="H37" s="50">
        <f t="shared" si="2"/>
        <v>0</v>
      </c>
      <c r="I37" s="50"/>
      <c r="J37" s="9"/>
      <c r="K37" s="48"/>
      <c r="L37" s="1"/>
      <c r="M37" s="1"/>
      <c r="N37" s="1"/>
      <c r="O37" s="1"/>
    </row>
    <row r="38" spans="1:15" x14ac:dyDescent="0.25">
      <c r="A38" s="41"/>
      <c r="B38" s="5"/>
      <c r="C38" s="22"/>
      <c r="D38" s="26"/>
      <c r="E38" s="7"/>
      <c r="F38" s="7"/>
      <c r="G38" s="7"/>
      <c r="H38" s="50">
        <f t="shared" si="2"/>
        <v>0</v>
      </c>
      <c r="I38" s="50"/>
      <c r="J38" s="9"/>
      <c r="K38" s="48"/>
      <c r="L38" s="1"/>
      <c r="M38" s="1"/>
      <c r="N38" s="1"/>
      <c r="O38" s="1"/>
    </row>
    <row r="39" spans="1:15" x14ac:dyDescent="0.25">
      <c r="A39" s="41"/>
      <c r="B39" s="5"/>
      <c r="C39" s="22"/>
      <c r="D39" s="26"/>
      <c r="E39" s="7"/>
      <c r="F39" s="7"/>
      <c r="G39" s="7"/>
      <c r="H39" s="50">
        <f t="shared" si="2"/>
        <v>0</v>
      </c>
      <c r="I39" s="50"/>
      <c r="J39" s="9"/>
      <c r="K39" s="48"/>
      <c r="L39" s="1"/>
      <c r="M39" s="1"/>
      <c r="N39" s="1"/>
      <c r="O39" s="1"/>
    </row>
    <row r="40" spans="1:15" x14ac:dyDescent="0.25">
      <c r="A40" s="41"/>
      <c r="B40" s="5"/>
      <c r="C40" s="22"/>
      <c r="D40" s="26"/>
      <c r="E40" s="7"/>
      <c r="F40" s="7"/>
      <c r="G40" s="7"/>
      <c r="H40" s="50">
        <f t="shared" si="2"/>
        <v>0</v>
      </c>
      <c r="I40" s="50"/>
      <c r="J40" s="9"/>
      <c r="K40" s="48"/>
      <c r="L40" s="1"/>
      <c r="M40" s="1"/>
      <c r="N40" s="1"/>
      <c r="O40" s="1"/>
    </row>
    <row r="41" spans="1:15" x14ac:dyDescent="0.25">
      <c r="A41" s="41"/>
      <c r="B41" s="5"/>
      <c r="C41" s="22"/>
      <c r="D41" s="26"/>
      <c r="E41" s="7"/>
      <c r="F41" s="7"/>
      <c r="G41" s="7"/>
      <c r="H41" s="50">
        <f t="shared" si="2"/>
        <v>0</v>
      </c>
      <c r="I41" s="50"/>
      <c r="J41" s="9"/>
      <c r="K41" s="48"/>
      <c r="L41" s="1"/>
      <c r="M41" s="1"/>
      <c r="N41" s="1"/>
      <c r="O41" s="1"/>
    </row>
    <row r="42" spans="1:15" x14ac:dyDescent="0.25">
      <c r="A42" s="41"/>
      <c r="B42" s="5"/>
      <c r="C42" s="22"/>
      <c r="D42" s="26"/>
      <c r="E42" s="7"/>
      <c r="F42" s="7"/>
      <c r="G42" s="7"/>
      <c r="H42" s="50">
        <f t="shared" si="2"/>
        <v>0</v>
      </c>
      <c r="I42" s="50"/>
      <c r="J42" s="9"/>
      <c r="K42" s="48"/>
      <c r="L42" s="1"/>
      <c r="M42" s="1"/>
      <c r="N42" s="1"/>
      <c r="O42" s="1"/>
    </row>
    <row r="43" spans="1:15" x14ac:dyDescent="0.25">
      <c r="A43" s="41"/>
      <c r="B43" s="5"/>
      <c r="C43" s="22"/>
      <c r="D43" s="26"/>
      <c r="E43" s="7"/>
      <c r="F43" s="7"/>
      <c r="G43" s="7"/>
      <c r="H43" s="50">
        <f t="shared" si="2"/>
        <v>0</v>
      </c>
      <c r="I43" s="50"/>
      <c r="J43" s="9"/>
      <c r="K43" s="48"/>
      <c r="L43" s="1"/>
      <c r="M43" s="1"/>
      <c r="N43" s="1"/>
      <c r="O43" s="1"/>
    </row>
    <row r="44" spans="1:15" x14ac:dyDescent="0.25">
      <c r="A44" s="41"/>
      <c r="B44" s="5"/>
      <c r="C44" s="22"/>
      <c r="D44" s="26"/>
      <c r="E44" s="7"/>
      <c r="F44" s="7"/>
      <c r="G44" s="7"/>
      <c r="H44" s="50">
        <f t="shared" si="2"/>
        <v>0</v>
      </c>
      <c r="I44" s="50"/>
      <c r="J44" s="9"/>
      <c r="K44" s="43"/>
      <c r="L44" s="1"/>
      <c r="M44" s="1"/>
      <c r="N44" s="1"/>
      <c r="O44" s="1"/>
    </row>
    <row r="45" spans="1:15" x14ac:dyDescent="0.25">
      <c r="A45" s="5"/>
      <c r="B45" s="5"/>
      <c r="C45" s="22"/>
      <c r="D45" s="26"/>
      <c r="E45" s="7"/>
      <c r="F45" s="7"/>
      <c r="G45" s="7"/>
      <c r="H45" s="50">
        <f t="shared" si="2"/>
        <v>0</v>
      </c>
      <c r="I45" s="50"/>
      <c r="J45" s="9"/>
      <c r="K45" s="43"/>
      <c r="L45" s="1"/>
      <c r="M45" s="1"/>
      <c r="N45" s="1"/>
      <c r="O45" s="1"/>
    </row>
    <row r="46" spans="1:15" x14ac:dyDescent="0.25">
      <c r="A46" s="5"/>
      <c r="B46" s="5"/>
      <c r="C46" s="5"/>
      <c r="D46" s="5"/>
      <c r="E46" s="5"/>
      <c r="F46" s="5"/>
      <c r="G46" s="5"/>
      <c r="H46" s="51">
        <f>SUM(H21:H45)</f>
        <v>9082.5</v>
      </c>
      <c r="I46" s="51">
        <f>SUM(I21:I45)</f>
        <v>0</v>
      </c>
      <c r="J46" s="5"/>
      <c r="K46" s="43"/>
      <c r="L46" s="1"/>
      <c r="M46" s="1"/>
      <c r="N46" s="1"/>
      <c r="O46" s="1"/>
    </row>
    <row r="47" spans="1:15" x14ac:dyDescent="0.25">
      <c r="A47" s="5"/>
      <c r="B47" s="5"/>
      <c r="C47" s="5"/>
      <c r="D47" s="5"/>
      <c r="E47" s="5"/>
      <c r="F47" s="5"/>
      <c r="G47" s="5"/>
      <c r="H47" s="9"/>
      <c r="I47" s="9"/>
      <c r="J47" s="5"/>
      <c r="K47" s="43"/>
      <c r="L47" s="1"/>
      <c r="M47" s="1"/>
      <c r="N47" s="1"/>
      <c r="O47" s="1"/>
    </row>
    <row r="48" spans="1:15" ht="31.5" x14ac:dyDescent="0.25">
      <c r="A48" s="4" t="s">
        <v>13</v>
      </c>
      <c r="B48" s="4"/>
      <c r="C48" s="19" t="s">
        <v>14</v>
      </c>
      <c r="D48" s="20" t="s">
        <v>12</v>
      </c>
      <c r="E48" s="20" t="s">
        <v>15</v>
      </c>
      <c r="F48" s="20" t="s">
        <v>8</v>
      </c>
      <c r="G48" s="5"/>
      <c r="H48" s="9"/>
      <c r="I48" s="9"/>
      <c r="J48" s="5"/>
      <c r="K48" s="43"/>
      <c r="L48" s="1"/>
      <c r="M48" s="1"/>
      <c r="N48" s="1"/>
      <c r="O48" s="1"/>
    </row>
    <row r="49" spans="1:15" x14ac:dyDescent="0.25">
      <c r="A49" s="5"/>
      <c r="B49" s="5"/>
      <c r="C49" s="22">
        <v>322</v>
      </c>
      <c r="D49" s="7">
        <v>3.9</v>
      </c>
      <c r="E49" s="7">
        <v>0.04</v>
      </c>
      <c r="F49" s="22">
        <v>23</v>
      </c>
      <c r="G49" s="7"/>
      <c r="H49" s="8">
        <f>C49*D49*E49*F49</f>
        <v>1155.336</v>
      </c>
      <c r="I49" s="8"/>
      <c r="J49" s="9">
        <f>I49-H49</f>
        <v>-1155.336</v>
      </c>
      <c r="K49" s="43"/>
      <c r="L49" s="1"/>
      <c r="M49" s="1"/>
      <c r="N49" s="1"/>
      <c r="O49" s="1"/>
    </row>
    <row r="50" spans="1:15" x14ac:dyDescent="0.25">
      <c r="A50" s="5" t="s">
        <v>19</v>
      </c>
      <c r="B50" s="5"/>
      <c r="C50" s="22">
        <v>1</v>
      </c>
      <c r="D50" s="7">
        <v>15</v>
      </c>
      <c r="E50" s="7">
        <v>1</v>
      </c>
      <c r="F50" s="22">
        <v>1</v>
      </c>
      <c r="G50" s="7"/>
      <c r="H50" s="8">
        <f>C50*D50*E50*F50</f>
        <v>15</v>
      </c>
      <c r="I50" s="8"/>
      <c r="J50" s="9">
        <f>I50-H50</f>
        <v>-15</v>
      </c>
      <c r="K50" s="43"/>
      <c r="L50" s="1"/>
      <c r="M50" s="1"/>
      <c r="N50" s="1"/>
      <c r="O50" s="1"/>
    </row>
    <row r="51" spans="1:15" x14ac:dyDescent="0.25">
      <c r="A51" s="5"/>
      <c r="B51" s="5"/>
      <c r="C51" s="22"/>
      <c r="D51" s="7"/>
      <c r="E51" s="7"/>
      <c r="F51" s="22"/>
      <c r="G51" s="7"/>
      <c r="H51" s="8">
        <f t="shared" ref="H51:H53" si="4">C51*D51*E51*F51</f>
        <v>0</v>
      </c>
      <c r="I51" s="8"/>
      <c r="J51" s="9">
        <f t="shared" ref="J51:J53" si="5">I51-H51</f>
        <v>0</v>
      </c>
      <c r="K51" s="43"/>
      <c r="L51" s="1"/>
      <c r="M51" s="1"/>
      <c r="N51" s="1"/>
      <c r="O51" s="1"/>
    </row>
    <row r="52" spans="1:15" x14ac:dyDescent="0.25">
      <c r="A52" s="5"/>
      <c r="B52" s="5"/>
      <c r="C52" s="22"/>
      <c r="D52" s="7"/>
      <c r="E52" s="7"/>
      <c r="F52" s="22"/>
      <c r="G52" s="7"/>
      <c r="H52" s="8">
        <f t="shared" si="4"/>
        <v>0</v>
      </c>
      <c r="I52" s="8"/>
      <c r="J52" s="9">
        <f t="shared" si="5"/>
        <v>0</v>
      </c>
      <c r="K52" s="43"/>
      <c r="L52" s="1"/>
      <c r="M52" s="1"/>
      <c r="N52" s="1"/>
      <c r="O52" s="1"/>
    </row>
    <row r="53" spans="1:15" x14ac:dyDescent="0.25">
      <c r="A53" s="5"/>
      <c r="B53" s="5"/>
      <c r="C53" s="22"/>
      <c r="D53" s="7"/>
      <c r="E53" s="7"/>
      <c r="F53" s="22"/>
      <c r="G53" s="7"/>
      <c r="H53" s="8">
        <f t="shared" si="4"/>
        <v>0</v>
      </c>
      <c r="I53" s="8"/>
      <c r="J53" s="9">
        <f t="shared" si="5"/>
        <v>0</v>
      </c>
      <c r="K53" s="43"/>
      <c r="L53" s="1"/>
      <c r="M53" s="1"/>
      <c r="N53" s="1"/>
      <c r="O53" s="1"/>
    </row>
    <row r="54" spans="1:15" x14ac:dyDescent="0.25">
      <c r="A54" s="5"/>
      <c r="B54" s="5"/>
      <c r="C54" s="5"/>
      <c r="D54" s="5"/>
      <c r="E54" s="5"/>
      <c r="F54" s="5"/>
      <c r="G54" s="5"/>
      <c r="H54" s="12">
        <f>SUM(H49:H53)</f>
        <v>1170.336</v>
      </c>
      <c r="I54" s="12">
        <f>SUM(I49:I53)</f>
        <v>0</v>
      </c>
      <c r="J54" s="5"/>
      <c r="K54" s="43"/>
      <c r="L54" s="1"/>
      <c r="M54" s="1"/>
      <c r="N54" s="1"/>
      <c r="O54" s="1"/>
    </row>
    <row r="55" spans="1:15" x14ac:dyDescent="0.25">
      <c r="A55" s="5"/>
      <c r="B55" s="5"/>
      <c r="C55" s="5"/>
      <c r="D55" s="5"/>
      <c r="E55" s="5"/>
      <c r="F55" s="5"/>
      <c r="G55" s="5"/>
      <c r="H55" s="9"/>
      <c r="I55" s="9"/>
      <c r="J55" s="5"/>
      <c r="K55" s="43"/>
      <c r="L55" s="1"/>
      <c r="M55" s="1"/>
      <c r="N55" s="1"/>
      <c r="O55" s="1"/>
    </row>
    <row r="56" spans="1:15" x14ac:dyDescent="0.25">
      <c r="A56" s="5"/>
      <c r="B56" s="5"/>
      <c r="C56" s="5"/>
      <c r="D56" s="5"/>
      <c r="E56" s="5"/>
      <c r="F56" s="5"/>
      <c r="G56" s="5"/>
      <c r="H56" s="9"/>
      <c r="I56" s="9"/>
      <c r="J56" s="5"/>
      <c r="K56" s="43"/>
      <c r="L56" s="1"/>
      <c r="M56" s="1"/>
      <c r="N56" s="1"/>
      <c r="O56" s="1"/>
    </row>
    <row r="57" spans="1:15" ht="18.75" x14ac:dyDescent="0.3">
      <c r="A57" s="13" t="s">
        <v>1</v>
      </c>
      <c r="B57" s="13"/>
      <c r="C57" s="13"/>
      <c r="D57" s="13"/>
      <c r="E57" s="13"/>
      <c r="F57" s="13"/>
      <c r="G57" s="13"/>
      <c r="H57" s="14">
        <f>SUM(H54,H46,H19)</f>
        <v>13136.231</v>
      </c>
      <c r="I57" s="14">
        <f>SUM(I54,I46,I19)</f>
        <v>0</v>
      </c>
      <c r="J57" s="13"/>
      <c r="K57" s="1"/>
      <c r="L57" s="1"/>
      <c r="M57" s="1"/>
      <c r="N57" s="1"/>
    </row>
    <row r="58" spans="1:15" x14ac:dyDescent="0.25">
      <c r="A58" s="74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1"/>
      <c r="M58" s="1"/>
      <c r="N58" s="1"/>
    </row>
    <row r="59" spans="1:15" ht="23.1" customHeight="1" x14ac:dyDescent="0.25">
      <c r="A59" s="74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1"/>
      <c r="M59" s="1"/>
      <c r="N59" s="1"/>
    </row>
    <row r="60" spans="1:15" ht="23.1" customHeight="1" x14ac:dyDescent="0.25">
      <c r="A60" s="74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1"/>
      <c r="M60" s="1"/>
      <c r="N60" s="1"/>
    </row>
    <row r="61" spans="1:15" ht="23.1" customHeight="1" x14ac:dyDescent="0.25">
      <c r="A61" s="74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1"/>
      <c r="M61" s="1"/>
      <c r="N61" s="1"/>
    </row>
    <row r="63" spans="1:15" ht="28.5" x14ac:dyDescent="0.25">
      <c r="A63" s="75" t="s">
        <v>53</v>
      </c>
      <c r="B63" s="75"/>
      <c r="C63" s="75"/>
      <c r="D63" s="75"/>
      <c r="E63" s="75"/>
      <c r="F63" s="75"/>
      <c r="G63" s="75"/>
      <c r="H63" s="75"/>
      <c r="I63" s="75"/>
      <c r="J63" s="75"/>
      <c r="K63" s="5"/>
    </row>
    <row r="64" spans="1:15" x14ac:dyDescent="0.25">
      <c r="A64" s="25"/>
      <c r="B64" s="44"/>
      <c r="C64" s="1"/>
      <c r="D64" s="1"/>
      <c r="E64" s="1"/>
      <c r="F64" s="1"/>
      <c r="G64" s="1"/>
      <c r="H64" s="1"/>
      <c r="I64" s="1"/>
      <c r="J64" s="1"/>
      <c r="K64" s="1"/>
    </row>
    <row r="65" spans="1:11" ht="16.5" thickBot="1" x14ac:dyDescent="0.3">
      <c r="A65" s="27" t="s">
        <v>20</v>
      </c>
      <c r="B65" s="46"/>
      <c r="C65" s="45" t="s">
        <v>51</v>
      </c>
      <c r="D65" s="28">
        <v>56</v>
      </c>
      <c r="E65" s="1" t="s">
        <v>50</v>
      </c>
      <c r="F65" s="1"/>
      <c r="G65" s="1"/>
      <c r="H65" s="1"/>
      <c r="I65" s="1"/>
      <c r="J65" s="1"/>
      <c r="K65" s="1"/>
    </row>
    <row r="66" spans="1:11" ht="48" thickBot="1" x14ac:dyDescent="0.3">
      <c r="A66" s="29">
        <f>H68/A68</f>
        <v>24.42326470588235</v>
      </c>
      <c r="C66" s="30" t="s">
        <v>52</v>
      </c>
      <c r="D66" s="28">
        <v>12</v>
      </c>
      <c r="E66" s="1" t="s">
        <v>50</v>
      </c>
      <c r="F66" s="1"/>
      <c r="G66" s="76" t="s">
        <v>22</v>
      </c>
      <c r="H66" s="77"/>
      <c r="I66" s="78"/>
      <c r="J66" s="76" t="s">
        <v>23</v>
      </c>
      <c r="K66" s="78"/>
    </row>
    <row r="67" spans="1:11" ht="37.5" x14ac:dyDescent="0.25">
      <c r="A67" s="27" t="s">
        <v>50</v>
      </c>
      <c r="B67" s="2"/>
      <c r="C67" s="2"/>
      <c r="D67" s="28"/>
      <c r="E67" s="1"/>
      <c r="F67" s="1"/>
      <c r="G67" s="31" t="s">
        <v>24</v>
      </c>
      <c r="H67" s="32" t="s">
        <v>18</v>
      </c>
      <c r="I67" s="33" t="s">
        <v>25</v>
      </c>
      <c r="J67" s="34" t="s">
        <v>26</v>
      </c>
      <c r="K67" s="35" t="s">
        <v>27</v>
      </c>
    </row>
    <row r="68" spans="1:11" ht="16.5" thickBot="1" x14ac:dyDescent="0.3">
      <c r="A68" s="36">
        <v>68</v>
      </c>
      <c r="C68" s="37"/>
      <c r="D68" s="2"/>
      <c r="E68" s="2"/>
      <c r="F68" s="2"/>
      <c r="G68" s="38">
        <f>H123</f>
        <v>1107.1879999999999</v>
      </c>
      <c r="H68" s="39">
        <f>G68*1.5</f>
        <v>1660.7819999999997</v>
      </c>
      <c r="I68" s="40">
        <f>H68-G68</f>
        <v>553.59399999999982</v>
      </c>
      <c r="J68" s="38">
        <f>ABS(I123)</f>
        <v>0</v>
      </c>
      <c r="K68" s="40">
        <f>H68-ABS(J68)</f>
        <v>1660.7819999999997</v>
      </c>
    </row>
    <row r="69" spans="1:11" x14ac:dyDescent="0.25">
      <c r="A69" s="1"/>
      <c r="B69" s="44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1" ht="18.75" x14ac:dyDescent="0.25">
      <c r="A71" s="1"/>
      <c r="B71" s="1"/>
      <c r="C71" s="79" t="s">
        <v>17</v>
      </c>
      <c r="D71" s="80"/>
      <c r="E71" s="80"/>
      <c r="F71" s="80"/>
      <c r="G71" s="81"/>
      <c r="H71" s="21" t="s">
        <v>2</v>
      </c>
      <c r="I71" s="21" t="s">
        <v>0</v>
      </c>
      <c r="J71" s="21" t="s">
        <v>3</v>
      </c>
      <c r="K71" s="1"/>
    </row>
    <row r="72" spans="1:11" ht="37.5" x14ac:dyDescent="0.25">
      <c r="A72" s="23" t="s">
        <v>21</v>
      </c>
      <c r="B72" s="16"/>
      <c r="C72" s="18" t="s">
        <v>10</v>
      </c>
      <c r="D72" s="18" t="s">
        <v>12</v>
      </c>
      <c r="E72" s="17" t="s">
        <v>8</v>
      </c>
      <c r="F72" s="17" t="s">
        <v>11</v>
      </c>
      <c r="G72" s="17"/>
      <c r="H72" s="17"/>
      <c r="I72" s="17"/>
      <c r="J72" s="17"/>
      <c r="K72" s="3"/>
    </row>
    <row r="73" spans="1:11" x14ac:dyDescent="0.25">
      <c r="A73" s="4" t="s">
        <v>48</v>
      </c>
      <c r="B73" s="4"/>
      <c r="C73" s="4"/>
      <c r="D73" s="4"/>
      <c r="E73" s="20"/>
      <c r="F73" s="20"/>
      <c r="G73" s="20"/>
      <c r="H73" s="52"/>
      <c r="I73" s="8"/>
      <c r="J73" s="9"/>
      <c r="K73" s="82"/>
    </row>
    <row r="74" spans="1:11" x14ac:dyDescent="0.25">
      <c r="A74" s="5" t="s">
        <v>28</v>
      </c>
      <c r="B74" s="5"/>
      <c r="C74" s="6"/>
      <c r="D74" s="7">
        <v>18.329999999999998</v>
      </c>
      <c r="E74" s="22"/>
      <c r="F74" s="22"/>
      <c r="G74" s="26"/>
      <c r="H74" s="50">
        <f>C74*D74*E74</f>
        <v>0</v>
      </c>
      <c r="I74" s="8"/>
      <c r="J74" s="9"/>
      <c r="K74" s="82"/>
    </row>
    <row r="75" spans="1:11" x14ac:dyDescent="0.25">
      <c r="A75" s="5" t="s">
        <v>6</v>
      </c>
      <c r="B75" s="5"/>
      <c r="C75" s="6">
        <v>2</v>
      </c>
      <c r="D75" s="7">
        <v>12.17</v>
      </c>
      <c r="E75" s="22">
        <v>3</v>
      </c>
      <c r="F75" s="22"/>
      <c r="G75" s="26"/>
      <c r="H75" s="50">
        <f>C75*D75*E75</f>
        <v>73.02</v>
      </c>
      <c r="I75" s="8"/>
      <c r="J75" s="9"/>
      <c r="K75" s="82"/>
    </row>
    <row r="76" spans="1:11" x14ac:dyDescent="0.25">
      <c r="A76" s="5" t="s">
        <v>5</v>
      </c>
      <c r="B76" s="5"/>
      <c r="C76" s="6">
        <v>2</v>
      </c>
      <c r="D76" s="7">
        <v>15</v>
      </c>
      <c r="E76" s="22">
        <v>3</v>
      </c>
      <c r="F76" s="22"/>
      <c r="G76" s="26"/>
      <c r="H76" s="50">
        <f>C76*D76*E76</f>
        <v>90</v>
      </c>
      <c r="I76" s="8"/>
      <c r="J76" s="9"/>
      <c r="K76" s="82"/>
    </row>
    <row r="77" spans="1:11" x14ac:dyDescent="0.25">
      <c r="A77" s="15" t="s">
        <v>29</v>
      </c>
      <c r="B77" s="5"/>
      <c r="C77" s="6"/>
      <c r="D77" s="7">
        <v>2.29</v>
      </c>
      <c r="E77" s="22"/>
      <c r="F77" s="22"/>
      <c r="G77" s="26"/>
      <c r="H77" s="50">
        <f>C77*D77*E77*F77</f>
        <v>0</v>
      </c>
      <c r="I77" s="8"/>
      <c r="J77" s="9"/>
      <c r="K77" s="82"/>
    </row>
    <row r="78" spans="1:11" x14ac:dyDescent="0.25">
      <c r="A78" s="15" t="s">
        <v>30</v>
      </c>
      <c r="B78" s="5"/>
      <c r="C78" s="6">
        <v>2</v>
      </c>
      <c r="D78" s="7">
        <v>1.52125</v>
      </c>
      <c r="E78" s="22">
        <v>3</v>
      </c>
      <c r="F78" s="22">
        <v>4</v>
      </c>
      <c r="G78" s="26"/>
      <c r="H78" s="50">
        <f>C78*D78*E78*F78</f>
        <v>36.51</v>
      </c>
      <c r="I78" s="8"/>
      <c r="J78" s="9"/>
      <c r="K78" s="82"/>
    </row>
    <row r="79" spans="1:11" x14ac:dyDescent="0.25">
      <c r="A79" s="15" t="s">
        <v>31</v>
      </c>
      <c r="B79" s="5"/>
      <c r="C79" s="6">
        <v>2</v>
      </c>
      <c r="D79" s="7">
        <v>1.88</v>
      </c>
      <c r="E79" s="22">
        <v>3</v>
      </c>
      <c r="F79" s="22">
        <v>6</v>
      </c>
      <c r="G79" s="26"/>
      <c r="H79" s="50">
        <f>C79*D79*E79*F79</f>
        <v>67.679999999999993</v>
      </c>
      <c r="I79" s="8"/>
      <c r="J79" s="9"/>
      <c r="K79" s="82"/>
    </row>
    <row r="80" spans="1:11" x14ac:dyDescent="0.25">
      <c r="A80" s="5" t="s">
        <v>7</v>
      </c>
      <c r="B80" s="5"/>
      <c r="C80" s="6">
        <v>4</v>
      </c>
      <c r="D80" s="7">
        <v>7.5</v>
      </c>
      <c r="E80" s="22">
        <v>3</v>
      </c>
      <c r="F80" s="22"/>
      <c r="G80" s="26"/>
      <c r="H80" s="50">
        <f t="shared" ref="H80:H84" si="6">C80*D80*E80</f>
        <v>90</v>
      </c>
      <c r="I80" s="8"/>
      <c r="J80" s="9"/>
      <c r="K80" s="82"/>
    </row>
    <row r="81" spans="1:11" x14ac:dyDescent="0.25">
      <c r="A81" s="5"/>
      <c r="B81" s="5"/>
      <c r="C81" s="6"/>
      <c r="D81" s="7"/>
      <c r="E81" s="22"/>
      <c r="F81" s="22"/>
      <c r="G81" s="26"/>
      <c r="H81" s="50">
        <f t="shared" si="6"/>
        <v>0</v>
      </c>
      <c r="I81" s="8"/>
      <c r="J81" s="9">
        <f t="shared" ref="J81:J84" si="7">I81-H81</f>
        <v>0</v>
      </c>
      <c r="K81" s="82"/>
    </row>
    <row r="82" spans="1:11" x14ac:dyDescent="0.25">
      <c r="A82" s="5"/>
      <c r="B82" s="5"/>
      <c r="C82" s="6"/>
      <c r="D82" s="7"/>
      <c r="E82" s="22"/>
      <c r="F82" s="22"/>
      <c r="G82" s="26"/>
      <c r="H82" s="50">
        <f t="shared" si="6"/>
        <v>0</v>
      </c>
      <c r="I82" s="8"/>
      <c r="J82" s="9">
        <f t="shared" si="7"/>
        <v>0</v>
      </c>
      <c r="K82" s="82"/>
    </row>
    <row r="83" spans="1:11" x14ac:dyDescent="0.25">
      <c r="A83" s="5"/>
      <c r="B83" s="5"/>
      <c r="C83" s="6"/>
      <c r="D83" s="7"/>
      <c r="E83" s="22"/>
      <c r="F83" s="22"/>
      <c r="G83" s="26"/>
      <c r="H83" s="50">
        <f t="shared" si="6"/>
        <v>0</v>
      </c>
      <c r="I83" s="8"/>
      <c r="J83" s="9">
        <f t="shared" si="7"/>
        <v>0</v>
      </c>
      <c r="K83" s="82"/>
    </row>
    <row r="84" spans="1:11" x14ac:dyDescent="0.25">
      <c r="A84" s="5"/>
      <c r="B84" s="5"/>
      <c r="C84" s="6"/>
      <c r="D84" s="7"/>
      <c r="E84" s="22"/>
      <c r="F84" s="22"/>
      <c r="G84" s="26"/>
      <c r="H84" s="50">
        <f t="shared" si="6"/>
        <v>0</v>
      </c>
      <c r="I84" s="8"/>
      <c r="J84" s="9">
        <f t="shared" si="7"/>
        <v>0</v>
      </c>
      <c r="K84" s="82"/>
    </row>
    <row r="85" spans="1:11" x14ac:dyDescent="0.25">
      <c r="A85" s="5"/>
      <c r="B85" s="5"/>
      <c r="C85" s="5"/>
      <c r="D85" s="5"/>
      <c r="E85" s="5"/>
      <c r="F85" s="5"/>
      <c r="G85" s="5"/>
      <c r="H85" s="10">
        <f>SUM(H73:H84)</f>
        <v>357.21</v>
      </c>
      <c r="I85" s="10">
        <f>SUM(I73:I84)</f>
        <v>0</v>
      </c>
      <c r="J85" s="9"/>
      <c r="K85" s="82"/>
    </row>
    <row r="86" spans="1:11" x14ac:dyDescent="0.25">
      <c r="A86" s="4" t="s">
        <v>4</v>
      </c>
      <c r="B86" s="4"/>
      <c r="C86" s="19" t="s">
        <v>9</v>
      </c>
      <c r="D86" s="20" t="s">
        <v>16</v>
      </c>
      <c r="E86" s="20"/>
      <c r="F86" s="4"/>
      <c r="G86" s="4"/>
      <c r="H86" s="11"/>
      <c r="I86" s="11"/>
      <c r="J86" s="9"/>
      <c r="K86" s="82"/>
    </row>
    <row r="87" spans="1:11" x14ac:dyDescent="0.25">
      <c r="A87" s="54"/>
      <c r="B87" s="55"/>
      <c r="C87" s="56"/>
      <c r="D87" s="57"/>
      <c r="E87" s="6"/>
      <c r="F87" s="7"/>
      <c r="G87" s="7"/>
      <c r="H87" s="50">
        <f>C87*D87</f>
        <v>0</v>
      </c>
      <c r="I87" s="50"/>
      <c r="J87" s="9">
        <f>I87-H87</f>
        <v>0</v>
      </c>
      <c r="K87" s="82"/>
    </row>
    <row r="88" spans="1:11" x14ac:dyDescent="0.25">
      <c r="A88" s="58"/>
      <c r="B88" s="55"/>
      <c r="C88" s="56"/>
      <c r="D88" s="57"/>
      <c r="E88" s="6"/>
      <c r="F88" s="7"/>
      <c r="G88" s="7"/>
      <c r="H88" s="50">
        <f t="shared" ref="H88:H111" si="8">C88*D88</f>
        <v>0</v>
      </c>
      <c r="I88" s="50"/>
      <c r="J88" s="9"/>
      <c r="K88" s="82"/>
    </row>
    <row r="89" spans="1:11" x14ac:dyDescent="0.25">
      <c r="A89" s="58" t="s">
        <v>36</v>
      </c>
      <c r="B89" s="55"/>
      <c r="C89" s="56">
        <v>5</v>
      </c>
      <c r="D89" s="57">
        <v>1.2</v>
      </c>
      <c r="E89" s="6"/>
      <c r="F89" s="7"/>
      <c r="G89" s="7"/>
      <c r="H89" s="50">
        <f t="shared" si="8"/>
        <v>6</v>
      </c>
      <c r="I89" s="50"/>
      <c r="J89" s="9"/>
      <c r="K89" s="82"/>
    </row>
    <row r="90" spans="1:11" x14ac:dyDescent="0.25">
      <c r="A90" s="58" t="s">
        <v>37</v>
      </c>
      <c r="B90" s="55"/>
      <c r="C90" s="56">
        <v>8</v>
      </c>
      <c r="D90" s="57">
        <v>8.5</v>
      </c>
      <c r="E90" s="6"/>
      <c r="F90" s="7"/>
      <c r="G90" s="7"/>
      <c r="H90" s="50">
        <f t="shared" si="8"/>
        <v>68</v>
      </c>
      <c r="I90" s="50"/>
      <c r="J90" s="9"/>
      <c r="K90" s="82"/>
    </row>
    <row r="91" spans="1:11" x14ac:dyDescent="0.25">
      <c r="A91" s="58" t="s">
        <v>38</v>
      </c>
      <c r="B91" s="55"/>
      <c r="C91" s="56">
        <v>6</v>
      </c>
      <c r="D91" s="57">
        <v>1</v>
      </c>
      <c r="E91" s="6"/>
      <c r="F91" s="7"/>
      <c r="G91" s="7"/>
      <c r="H91" s="50">
        <f t="shared" si="8"/>
        <v>6</v>
      </c>
      <c r="I91" s="50"/>
      <c r="J91" s="9">
        <f>I91-H91</f>
        <v>-6</v>
      </c>
      <c r="K91" s="82"/>
    </row>
    <row r="92" spans="1:11" x14ac:dyDescent="0.25">
      <c r="A92" s="58" t="s">
        <v>39</v>
      </c>
      <c r="B92" s="55"/>
      <c r="C92" s="56">
        <v>2</v>
      </c>
      <c r="D92" s="57">
        <v>10.1</v>
      </c>
      <c r="E92" s="7"/>
      <c r="F92" s="7"/>
      <c r="G92" s="7"/>
      <c r="H92" s="50">
        <f t="shared" si="8"/>
        <v>20.2</v>
      </c>
      <c r="I92" s="50"/>
      <c r="J92" s="9">
        <f t="shared" ref="J92:J96" si="9">I92-H92</f>
        <v>-20.2</v>
      </c>
      <c r="K92" s="53"/>
    </row>
    <row r="93" spans="1:11" x14ac:dyDescent="0.25">
      <c r="A93" s="58" t="s">
        <v>40</v>
      </c>
      <c r="B93" s="55"/>
      <c r="C93" s="56">
        <v>3</v>
      </c>
      <c r="D93" s="57">
        <v>5</v>
      </c>
      <c r="E93" s="7"/>
      <c r="F93" s="7"/>
      <c r="G93" s="7"/>
      <c r="H93" s="50">
        <f t="shared" si="8"/>
        <v>15</v>
      </c>
      <c r="I93" s="50"/>
      <c r="J93" s="9">
        <f t="shared" si="9"/>
        <v>-15</v>
      </c>
      <c r="K93" s="53"/>
    </row>
    <row r="94" spans="1:11" x14ac:dyDescent="0.25">
      <c r="A94" s="58" t="s">
        <v>41</v>
      </c>
      <c r="B94" s="55"/>
      <c r="C94" s="56">
        <v>7</v>
      </c>
      <c r="D94" s="57">
        <v>0.75</v>
      </c>
      <c r="E94" s="7"/>
      <c r="F94" s="7"/>
      <c r="G94" s="7"/>
      <c r="H94" s="50">
        <f t="shared" si="8"/>
        <v>5.25</v>
      </c>
      <c r="I94" s="50"/>
      <c r="J94" s="9">
        <f t="shared" si="9"/>
        <v>-5.25</v>
      </c>
      <c r="K94" s="53"/>
    </row>
    <row r="95" spans="1:11" x14ac:dyDescent="0.25">
      <c r="A95" s="58" t="s">
        <v>35</v>
      </c>
      <c r="B95" s="55"/>
      <c r="C95" s="56">
        <v>3</v>
      </c>
      <c r="D95" s="57">
        <v>4</v>
      </c>
      <c r="E95" s="7"/>
      <c r="F95" s="7"/>
      <c r="G95" s="7"/>
      <c r="H95" s="50">
        <f t="shared" si="8"/>
        <v>12</v>
      </c>
      <c r="I95" s="50"/>
      <c r="J95" s="9">
        <f t="shared" si="9"/>
        <v>-12</v>
      </c>
      <c r="K95" s="53"/>
    </row>
    <row r="96" spans="1:11" x14ac:dyDescent="0.25">
      <c r="A96" s="58" t="s">
        <v>44</v>
      </c>
      <c r="B96" s="55"/>
      <c r="C96" s="56">
        <v>12</v>
      </c>
      <c r="D96" s="57">
        <v>0.3</v>
      </c>
      <c r="E96" s="7"/>
      <c r="F96" s="7"/>
      <c r="G96" s="7"/>
      <c r="H96" s="50">
        <f t="shared" si="8"/>
        <v>3.5999999999999996</v>
      </c>
      <c r="I96" s="50"/>
      <c r="J96" s="9">
        <f t="shared" si="9"/>
        <v>-3.5999999999999996</v>
      </c>
      <c r="K96" s="53"/>
    </row>
    <row r="97" spans="1:11" x14ac:dyDescent="0.25">
      <c r="A97" s="58" t="s">
        <v>54</v>
      </c>
      <c r="B97" s="55"/>
      <c r="C97" s="56">
        <v>1</v>
      </c>
      <c r="D97" s="57">
        <v>18</v>
      </c>
      <c r="E97" s="7"/>
      <c r="F97" s="7"/>
      <c r="G97" s="7"/>
      <c r="H97" s="50">
        <f t="shared" si="8"/>
        <v>18</v>
      </c>
      <c r="I97" s="50"/>
      <c r="J97" s="9"/>
      <c r="K97" s="53"/>
    </row>
    <row r="98" spans="1:11" x14ac:dyDescent="0.25">
      <c r="A98" s="58" t="s">
        <v>46</v>
      </c>
      <c r="B98" s="55"/>
      <c r="C98" s="56">
        <v>1</v>
      </c>
      <c r="D98" s="57">
        <v>19</v>
      </c>
      <c r="E98" s="7"/>
      <c r="F98" s="7"/>
      <c r="G98" s="7"/>
      <c r="H98" s="50">
        <f t="shared" si="8"/>
        <v>19</v>
      </c>
      <c r="I98" s="50"/>
      <c r="J98" s="9"/>
      <c r="K98" s="53"/>
    </row>
    <row r="99" spans="1:11" x14ac:dyDescent="0.25">
      <c r="A99" s="58"/>
      <c r="B99" s="55"/>
      <c r="C99" s="56"/>
      <c r="D99" s="57"/>
      <c r="E99" s="7"/>
      <c r="F99" s="7"/>
      <c r="G99" s="7"/>
      <c r="H99" s="50">
        <f t="shared" si="8"/>
        <v>0</v>
      </c>
      <c r="I99" s="50"/>
      <c r="J99" s="9"/>
      <c r="K99" s="53"/>
    </row>
    <row r="100" spans="1:11" ht="45.75" x14ac:dyDescent="0.25">
      <c r="A100" s="54" t="s">
        <v>55</v>
      </c>
      <c r="B100" s="55"/>
      <c r="C100" s="56">
        <v>14</v>
      </c>
      <c r="D100" s="57">
        <v>26.5</v>
      </c>
      <c r="E100" s="7"/>
      <c r="F100" s="7"/>
      <c r="G100" s="7"/>
      <c r="H100" s="50">
        <f t="shared" si="8"/>
        <v>371</v>
      </c>
      <c r="I100" s="50"/>
      <c r="J100" s="9"/>
      <c r="K100" s="53"/>
    </row>
    <row r="101" spans="1:11" x14ac:dyDescent="0.25">
      <c r="A101" s="41"/>
      <c r="B101" s="5"/>
      <c r="C101" s="22"/>
      <c r="D101" s="26"/>
      <c r="E101" s="7"/>
      <c r="F101" s="7"/>
      <c r="G101" s="7"/>
      <c r="H101" s="50">
        <f t="shared" si="8"/>
        <v>0</v>
      </c>
      <c r="I101" s="50"/>
      <c r="J101" s="9"/>
      <c r="K101" s="53"/>
    </row>
    <row r="102" spans="1:11" x14ac:dyDescent="0.25">
      <c r="A102" s="42"/>
      <c r="B102" s="5"/>
      <c r="C102" s="22"/>
      <c r="D102" s="26"/>
      <c r="E102" s="7"/>
      <c r="F102" s="7"/>
      <c r="G102" s="7"/>
      <c r="H102" s="50">
        <f t="shared" si="8"/>
        <v>0</v>
      </c>
      <c r="I102" s="50"/>
      <c r="J102" s="9"/>
      <c r="K102" s="53"/>
    </row>
    <row r="103" spans="1:11" x14ac:dyDescent="0.25">
      <c r="A103" s="41"/>
      <c r="B103" s="5"/>
      <c r="C103" s="22"/>
      <c r="D103" s="26"/>
      <c r="E103" s="7"/>
      <c r="F103" s="7"/>
      <c r="G103" s="7"/>
      <c r="H103" s="50">
        <f t="shared" si="8"/>
        <v>0</v>
      </c>
      <c r="I103" s="50"/>
      <c r="J103" s="9"/>
      <c r="K103" s="53"/>
    </row>
    <row r="104" spans="1:11" x14ac:dyDescent="0.25">
      <c r="A104" s="41"/>
      <c r="B104" s="5"/>
      <c r="C104" s="22"/>
      <c r="D104" s="26"/>
      <c r="E104" s="7"/>
      <c r="F104" s="7"/>
      <c r="G104" s="7"/>
      <c r="H104" s="50">
        <f t="shared" si="8"/>
        <v>0</v>
      </c>
      <c r="I104" s="50"/>
      <c r="J104" s="9"/>
      <c r="K104" s="53"/>
    </row>
    <row r="105" spans="1:11" x14ac:dyDescent="0.25">
      <c r="A105" s="41"/>
      <c r="B105" s="5"/>
      <c r="C105" s="22"/>
      <c r="D105" s="26"/>
      <c r="E105" s="7"/>
      <c r="F105" s="7"/>
      <c r="G105" s="7"/>
      <c r="H105" s="50">
        <f t="shared" si="8"/>
        <v>0</v>
      </c>
      <c r="I105" s="50"/>
      <c r="J105" s="9"/>
      <c r="K105" s="53"/>
    </row>
    <row r="106" spans="1:11" x14ac:dyDescent="0.25">
      <c r="A106" s="41"/>
      <c r="B106" s="5"/>
      <c r="C106" s="22"/>
      <c r="D106" s="26"/>
      <c r="E106" s="7"/>
      <c r="F106" s="7"/>
      <c r="G106" s="7"/>
      <c r="H106" s="50">
        <f t="shared" si="8"/>
        <v>0</v>
      </c>
      <c r="I106" s="50"/>
      <c r="J106" s="9"/>
      <c r="K106" s="53"/>
    </row>
    <row r="107" spans="1:11" x14ac:dyDescent="0.25">
      <c r="A107" s="41"/>
      <c r="B107" s="5"/>
      <c r="C107" s="22"/>
      <c r="D107" s="26"/>
      <c r="E107" s="7"/>
      <c r="F107" s="7"/>
      <c r="G107" s="7"/>
      <c r="H107" s="50">
        <f t="shared" si="8"/>
        <v>0</v>
      </c>
      <c r="I107" s="50"/>
      <c r="J107" s="9"/>
      <c r="K107" s="53"/>
    </row>
    <row r="108" spans="1:11" x14ac:dyDescent="0.25">
      <c r="A108" s="41"/>
      <c r="B108" s="5"/>
      <c r="C108" s="22"/>
      <c r="D108" s="26"/>
      <c r="E108" s="7"/>
      <c r="F108" s="7"/>
      <c r="G108" s="7"/>
      <c r="H108" s="50">
        <f t="shared" si="8"/>
        <v>0</v>
      </c>
      <c r="I108" s="50"/>
      <c r="J108" s="9"/>
      <c r="K108" s="53"/>
    </row>
    <row r="109" spans="1:11" x14ac:dyDescent="0.25">
      <c r="A109" s="41"/>
      <c r="B109" s="5"/>
      <c r="C109" s="22"/>
      <c r="D109" s="26"/>
      <c r="E109" s="7"/>
      <c r="F109" s="7"/>
      <c r="G109" s="7"/>
      <c r="H109" s="50">
        <f t="shared" si="8"/>
        <v>0</v>
      </c>
      <c r="I109" s="50"/>
      <c r="J109" s="9"/>
      <c r="K109" s="53"/>
    </row>
    <row r="110" spans="1:11" x14ac:dyDescent="0.25">
      <c r="A110" s="41"/>
      <c r="B110" s="5"/>
      <c r="C110" s="22"/>
      <c r="D110" s="26"/>
      <c r="E110" s="7"/>
      <c r="F110" s="7"/>
      <c r="G110" s="7"/>
      <c r="H110" s="50">
        <f t="shared" si="8"/>
        <v>0</v>
      </c>
      <c r="I110" s="50"/>
      <c r="J110" s="9"/>
      <c r="K110" s="53"/>
    </row>
    <row r="111" spans="1:11" x14ac:dyDescent="0.25">
      <c r="A111" s="5"/>
      <c r="B111" s="5"/>
      <c r="C111" s="22"/>
      <c r="D111" s="26"/>
      <c r="E111" s="7"/>
      <c r="F111" s="7"/>
      <c r="G111" s="7"/>
      <c r="H111" s="50">
        <f t="shared" si="8"/>
        <v>0</v>
      </c>
      <c r="I111" s="50"/>
      <c r="J111" s="9"/>
      <c r="K111" s="53"/>
    </row>
    <row r="112" spans="1:11" x14ac:dyDescent="0.25">
      <c r="A112" s="5"/>
      <c r="B112" s="5"/>
      <c r="C112" s="5"/>
      <c r="D112" s="5"/>
      <c r="E112" s="5"/>
      <c r="F112" s="5"/>
      <c r="G112" s="5"/>
      <c r="H112" s="51">
        <f>SUM(H87:H111)</f>
        <v>544.04999999999995</v>
      </c>
      <c r="I112" s="51">
        <f>SUM(I87:I111)</f>
        <v>0</v>
      </c>
      <c r="J112" s="5"/>
      <c r="K112" s="53"/>
    </row>
    <row r="113" spans="1:11" x14ac:dyDescent="0.25">
      <c r="A113" s="5"/>
      <c r="B113" s="5"/>
      <c r="C113" s="5"/>
      <c r="D113" s="5"/>
      <c r="E113" s="5"/>
      <c r="F113" s="5"/>
      <c r="G113" s="5"/>
      <c r="H113" s="9"/>
      <c r="I113" s="9"/>
      <c r="J113" s="5"/>
      <c r="K113" s="53"/>
    </row>
    <row r="114" spans="1:11" ht="31.5" x14ac:dyDescent="0.25">
      <c r="A114" s="4" t="s">
        <v>13</v>
      </c>
      <c r="B114" s="4"/>
      <c r="C114" s="19" t="s">
        <v>14</v>
      </c>
      <c r="D114" s="20" t="s">
        <v>12</v>
      </c>
      <c r="E114" s="20" t="s">
        <v>15</v>
      </c>
      <c r="F114" s="20" t="s">
        <v>8</v>
      </c>
      <c r="G114" s="5"/>
      <c r="H114" s="9"/>
      <c r="I114" s="9"/>
      <c r="J114" s="5"/>
      <c r="K114" s="53"/>
    </row>
    <row r="115" spans="1:11" x14ac:dyDescent="0.25">
      <c r="A115" s="5"/>
      <c r="B115" s="5"/>
      <c r="C115" s="22">
        <v>322</v>
      </c>
      <c r="D115" s="7">
        <v>3.9</v>
      </c>
      <c r="E115" s="7">
        <v>0.04</v>
      </c>
      <c r="F115" s="22">
        <v>4</v>
      </c>
      <c r="G115" s="7"/>
      <c r="H115" s="8">
        <f>C115*D115*E115*F115</f>
        <v>200.928</v>
      </c>
      <c r="I115" s="8"/>
      <c r="J115" s="9">
        <f>I115-H115</f>
        <v>-200.928</v>
      </c>
      <c r="K115" s="53"/>
    </row>
    <row r="116" spans="1:11" x14ac:dyDescent="0.25">
      <c r="A116" s="5" t="s">
        <v>19</v>
      </c>
      <c r="B116" s="5"/>
      <c r="C116" s="22">
        <v>1</v>
      </c>
      <c r="D116" s="7">
        <v>5</v>
      </c>
      <c r="E116" s="7">
        <v>1</v>
      </c>
      <c r="F116" s="22">
        <v>1</v>
      </c>
      <c r="G116" s="7"/>
      <c r="H116" s="8">
        <f>C116*D116*E116*F116</f>
        <v>5</v>
      </c>
      <c r="I116" s="8"/>
      <c r="J116" s="9">
        <f>I116-H116</f>
        <v>-5</v>
      </c>
      <c r="K116" s="53"/>
    </row>
    <row r="117" spans="1:11" x14ac:dyDescent="0.25">
      <c r="A117" s="5"/>
      <c r="B117" s="5"/>
      <c r="C117" s="22"/>
      <c r="D117" s="7"/>
      <c r="E117" s="7"/>
      <c r="F117" s="22"/>
      <c r="G117" s="7"/>
      <c r="H117" s="8">
        <f t="shared" ref="H117:H119" si="10">C117*D117*E117*F117</f>
        <v>0</v>
      </c>
      <c r="I117" s="8"/>
      <c r="J117" s="9">
        <f t="shared" ref="J117:J119" si="11">I117-H117</f>
        <v>0</v>
      </c>
      <c r="K117" s="53"/>
    </row>
    <row r="118" spans="1:11" x14ac:dyDescent="0.25">
      <c r="A118" s="5"/>
      <c r="B118" s="5"/>
      <c r="C118" s="22"/>
      <c r="D118" s="7"/>
      <c r="E118" s="7"/>
      <c r="F118" s="22"/>
      <c r="G118" s="7"/>
      <c r="H118" s="8">
        <f t="shared" si="10"/>
        <v>0</v>
      </c>
      <c r="I118" s="8"/>
      <c r="J118" s="9">
        <f t="shared" si="11"/>
        <v>0</v>
      </c>
      <c r="K118" s="53"/>
    </row>
    <row r="119" spans="1:11" x14ac:dyDescent="0.25">
      <c r="A119" s="5"/>
      <c r="B119" s="5"/>
      <c r="C119" s="22"/>
      <c r="D119" s="7"/>
      <c r="E119" s="7"/>
      <c r="F119" s="22"/>
      <c r="G119" s="7"/>
      <c r="H119" s="8">
        <f t="shared" si="10"/>
        <v>0</v>
      </c>
      <c r="I119" s="8"/>
      <c r="J119" s="9">
        <f t="shared" si="11"/>
        <v>0</v>
      </c>
      <c r="K119" s="53"/>
    </row>
    <row r="120" spans="1:11" x14ac:dyDescent="0.25">
      <c r="A120" s="5"/>
      <c r="B120" s="5"/>
      <c r="C120" s="5"/>
      <c r="D120" s="5"/>
      <c r="E120" s="5"/>
      <c r="F120" s="5"/>
      <c r="G120" s="5"/>
      <c r="H120" s="12">
        <f>SUM(H115:H119)</f>
        <v>205.928</v>
      </c>
      <c r="I120" s="12">
        <f>SUM(I115:I119)</f>
        <v>0</v>
      </c>
      <c r="J120" s="5"/>
      <c r="K120" s="53"/>
    </row>
    <row r="121" spans="1:11" x14ac:dyDescent="0.25">
      <c r="A121" s="5"/>
      <c r="B121" s="5"/>
      <c r="C121" s="5"/>
      <c r="D121" s="5"/>
      <c r="E121" s="5"/>
      <c r="F121" s="5"/>
      <c r="G121" s="5"/>
      <c r="H121" s="9"/>
      <c r="I121" s="9"/>
      <c r="J121" s="5"/>
      <c r="K121" s="53"/>
    </row>
    <row r="122" spans="1:11" x14ac:dyDescent="0.25">
      <c r="A122" s="5"/>
      <c r="B122" s="5"/>
      <c r="C122" s="5"/>
      <c r="D122" s="5"/>
      <c r="E122" s="5"/>
      <c r="F122" s="5"/>
      <c r="G122" s="5"/>
      <c r="H122" s="9"/>
      <c r="I122" s="9"/>
      <c r="J122" s="5"/>
      <c r="K122" s="53"/>
    </row>
    <row r="123" spans="1:11" ht="18.75" x14ac:dyDescent="0.3">
      <c r="A123" s="13" t="s">
        <v>1</v>
      </c>
      <c r="B123" s="13"/>
      <c r="C123" s="13"/>
      <c r="D123" s="13"/>
      <c r="E123" s="13"/>
      <c r="F123" s="13"/>
      <c r="G123" s="13"/>
      <c r="H123" s="14">
        <f>SUM(H120,H112,H85)</f>
        <v>1107.1879999999999</v>
      </c>
      <c r="I123" s="14">
        <f>SUM(I120,I112,I85)</f>
        <v>0</v>
      </c>
      <c r="J123" s="13"/>
      <c r="K123" s="1"/>
    </row>
    <row r="124" spans="1:11" x14ac:dyDescent="0.25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</row>
    <row r="125" spans="1:11" x14ac:dyDescent="0.25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</row>
    <row r="126" spans="1:11" x14ac:dyDescent="0.25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</row>
    <row r="127" spans="1:11" x14ac:dyDescent="0.25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</row>
  </sheetData>
  <mergeCells count="12">
    <mergeCell ref="A124:K127"/>
    <mergeCell ref="A63:J63"/>
    <mergeCell ref="G66:I66"/>
    <mergeCell ref="J66:K66"/>
    <mergeCell ref="C71:G71"/>
    <mergeCell ref="K73:K91"/>
    <mergeCell ref="A58:K61"/>
    <mergeCell ref="A1:J1"/>
    <mergeCell ref="G4:I4"/>
    <mergeCell ref="J4:K4"/>
    <mergeCell ref="C9:G9"/>
    <mergeCell ref="K11:K25"/>
  </mergeCells>
  <conditionalFormatting sqref="I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D58C-28E1-4E26-8B30-8485D71927C8}">
  <dimension ref="A1:O67"/>
  <sheetViews>
    <sheetView tabSelected="1" zoomScale="89" zoomScaleNormal="89" workbookViewId="0">
      <selection activeCell="B21" sqref="B21"/>
    </sheetView>
  </sheetViews>
  <sheetFormatPr baseColWidth="10" defaultColWidth="11.25" defaultRowHeight="15.75" x14ac:dyDescent="0.25"/>
  <cols>
    <col min="1" max="1" width="56" customWidth="1"/>
    <col min="2" max="2" width="37.125" customWidth="1"/>
    <col min="3" max="4" width="12.625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75" t="s">
        <v>56</v>
      </c>
      <c r="B1" s="75"/>
      <c r="C1" s="75"/>
      <c r="D1" s="75"/>
      <c r="E1" s="75"/>
      <c r="F1" s="75"/>
      <c r="G1" s="75"/>
      <c r="H1" s="75"/>
      <c r="I1" s="75"/>
      <c r="J1" s="75"/>
      <c r="K1" s="5"/>
      <c r="L1" s="1"/>
    </row>
    <row r="2" spans="1:15" x14ac:dyDescent="0.25">
      <c r="A2" s="25"/>
      <c r="B2" s="44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5" ht="16.5" thickBot="1" x14ac:dyDescent="0.3">
      <c r="A3" s="27" t="s">
        <v>20</v>
      </c>
      <c r="B3" s="46"/>
      <c r="C3" s="45"/>
      <c r="D3" s="28"/>
      <c r="E3" s="1"/>
      <c r="F3" s="1"/>
      <c r="G3" s="1"/>
      <c r="H3" s="1"/>
      <c r="I3" s="1"/>
      <c r="J3" s="1"/>
      <c r="K3" s="1"/>
      <c r="L3" s="1"/>
    </row>
    <row r="4" spans="1:15" ht="16.5" thickBot="1" x14ac:dyDescent="0.3">
      <c r="A4" s="29">
        <f>H6/A6</f>
        <v>142.24156249999999</v>
      </c>
      <c r="C4" s="30"/>
      <c r="D4" s="28"/>
      <c r="E4" s="1"/>
      <c r="F4" s="1"/>
      <c r="G4" s="76" t="s">
        <v>22</v>
      </c>
      <c r="H4" s="77"/>
      <c r="I4" s="78"/>
      <c r="J4" s="76" t="s">
        <v>23</v>
      </c>
      <c r="K4" s="78"/>
      <c r="L4" s="1"/>
      <c r="M4" s="1"/>
      <c r="N4" s="1"/>
      <c r="O4" s="1"/>
    </row>
    <row r="5" spans="1:15" ht="37.5" x14ac:dyDescent="0.25">
      <c r="A5" s="27" t="s">
        <v>33</v>
      </c>
      <c r="B5" s="2"/>
      <c r="C5" s="2"/>
      <c r="D5" s="28"/>
      <c r="E5" s="1"/>
      <c r="F5" s="1"/>
      <c r="G5" s="31" t="s">
        <v>24</v>
      </c>
      <c r="H5" s="32" t="s">
        <v>18</v>
      </c>
      <c r="I5" s="33" t="s">
        <v>25</v>
      </c>
      <c r="J5" s="34" t="s">
        <v>26</v>
      </c>
      <c r="K5" s="35" t="s">
        <v>27</v>
      </c>
      <c r="L5" s="1"/>
      <c r="M5" s="1"/>
      <c r="N5" s="1"/>
      <c r="O5" s="1"/>
    </row>
    <row r="6" spans="1:15" ht="16.5" thickBot="1" x14ac:dyDescent="0.3">
      <c r="A6" s="36">
        <v>7.2</v>
      </c>
      <c r="C6" s="37"/>
      <c r="D6" s="2"/>
      <c r="E6" s="2"/>
      <c r="F6" s="2"/>
      <c r="G6" s="38">
        <f>H61</f>
        <v>660.7349999999999</v>
      </c>
      <c r="H6" s="39">
        <f>G6*1.55</f>
        <v>1024.1392499999999</v>
      </c>
      <c r="I6" s="40">
        <f>H6-G6</f>
        <v>363.40425000000005</v>
      </c>
      <c r="J6" s="38">
        <f>ABS(I61)</f>
        <v>0</v>
      </c>
      <c r="K6" s="40">
        <f>H6-ABS(J6)</f>
        <v>1024.1392499999999</v>
      </c>
      <c r="L6" s="1"/>
      <c r="M6" s="1"/>
      <c r="N6" s="1"/>
      <c r="O6" s="1"/>
    </row>
    <row r="7" spans="1:15" x14ac:dyDescent="0.25">
      <c r="A7" s="1"/>
      <c r="B7" s="4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79" t="s">
        <v>17</v>
      </c>
      <c r="D9" s="80"/>
      <c r="E9" s="80"/>
      <c r="F9" s="80"/>
      <c r="G9" s="81"/>
      <c r="H9" s="21" t="s">
        <v>2</v>
      </c>
      <c r="I9" s="21" t="s">
        <v>0</v>
      </c>
      <c r="J9" s="21" t="s">
        <v>3</v>
      </c>
      <c r="K9" s="1"/>
      <c r="L9" s="1"/>
      <c r="M9" s="1"/>
      <c r="N9" s="1"/>
      <c r="O9" s="1"/>
    </row>
    <row r="10" spans="1:15" ht="37.5" x14ac:dyDescent="0.25">
      <c r="A10" s="23" t="s">
        <v>21</v>
      </c>
      <c r="B10" s="16"/>
      <c r="C10" s="18" t="s">
        <v>10</v>
      </c>
      <c r="D10" s="18" t="s">
        <v>12</v>
      </c>
      <c r="E10" s="17" t="s">
        <v>8</v>
      </c>
      <c r="F10" s="17" t="s">
        <v>11</v>
      </c>
      <c r="G10" s="17"/>
      <c r="H10" s="17"/>
      <c r="I10" s="17"/>
      <c r="J10" s="17"/>
      <c r="K10" s="3"/>
      <c r="L10" s="1"/>
      <c r="M10" s="1"/>
      <c r="N10" s="1"/>
      <c r="O10" s="1"/>
    </row>
    <row r="11" spans="1:15" x14ac:dyDescent="0.25">
      <c r="A11" s="4" t="s">
        <v>64</v>
      </c>
      <c r="B11" s="4"/>
      <c r="C11" s="4"/>
      <c r="D11" s="4"/>
      <c r="E11" s="20"/>
      <c r="F11" s="20"/>
      <c r="G11" s="20"/>
      <c r="H11" s="52"/>
      <c r="I11" s="8"/>
      <c r="J11" s="9"/>
      <c r="K11" s="82"/>
      <c r="L11" s="1"/>
      <c r="M11" s="1"/>
      <c r="N11" s="1"/>
      <c r="O11" s="1"/>
    </row>
    <row r="12" spans="1:15" x14ac:dyDescent="0.25">
      <c r="A12" s="5" t="s">
        <v>28</v>
      </c>
      <c r="B12" s="5"/>
      <c r="C12" s="6"/>
      <c r="D12" s="7">
        <v>18.329999999999998</v>
      </c>
      <c r="E12" s="22"/>
      <c r="F12" s="22"/>
      <c r="G12" s="26"/>
      <c r="H12" s="50">
        <f>C12*D12*E12</f>
        <v>0</v>
      </c>
      <c r="I12" s="8"/>
      <c r="J12" s="9"/>
      <c r="K12" s="82"/>
      <c r="L12" s="1"/>
      <c r="M12" s="1"/>
      <c r="N12" s="1"/>
      <c r="O12" s="1"/>
    </row>
    <row r="13" spans="1:15" x14ac:dyDescent="0.25">
      <c r="A13" s="5" t="s">
        <v>6</v>
      </c>
      <c r="B13" s="5"/>
      <c r="C13" s="6">
        <v>1</v>
      </c>
      <c r="D13" s="7">
        <v>12.17</v>
      </c>
      <c r="E13" s="22">
        <v>2</v>
      </c>
      <c r="F13" s="22"/>
      <c r="G13" s="26"/>
      <c r="H13" s="50">
        <f>C13*D13*E13</f>
        <v>24.34</v>
      </c>
      <c r="I13" s="8"/>
      <c r="J13" s="9"/>
      <c r="K13" s="82"/>
      <c r="L13" s="1"/>
      <c r="M13" s="1"/>
      <c r="N13" s="1"/>
      <c r="O13" s="1"/>
    </row>
    <row r="14" spans="1:15" x14ac:dyDescent="0.25">
      <c r="A14" s="5" t="s">
        <v>5</v>
      </c>
      <c r="B14" s="5"/>
      <c r="C14" s="6">
        <v>2</v>
      </c>
      <c r="D14" s="7">
        <v>15</v>
      </c>
      <c r="E14" s="22">
        <v>2</v>
      </c>
      <c r="F14" s="22"/>
      <c r="G14" s="26"/>
      <c r="H14" s="50">
        <f>C14*D14*E14</f>
        <v>60</v>
      </c>
      <c r="I14" s="8"/>
      <c r="J14" s="9"/>
      <c r="K14" s="82"/>
      <c r="L14" s="1"/>
      <c r="M14" s="1"/>
      <c r="N14" s="1"/>
      <c r="O14" s="1"/>
    </row>
    <row r="15" spans="1:15" x14ac:dyDescent="0.25">
      <c r="A15" s="15" t="s">
        <v>29</v>
      </c>
      <c r="B15" s="5"/>
      <c r="C15" s="6"/>
      <c r="D15" s="7">
        <v>2.29</v>
      </c>
      <c r="E15" s="22"/>
      <c r="F15" s="22"/>
      <c r="G15" s="26"/>
      <c r="H15" s="50">
        <f>C15*D15*E15*F15</f>
        <v>0</v>
      </c>
      <c r="I15" s="8"/>
      <c r="J15" s="9"/>
      <c r="K15" s="82"/>
      <c r="L15" s="1"/>
      <c r="M15" s="1"/>
      <c r="N15" s="1"/>
      <c r="O15" s="1"/>
    </row>
    <row r="16" spans="1:15" x14ac:dyDescent="0.25">
      <c r="A16" s="15" t="s">
        <v>30</v>
      </c>
      <c r="B16" s="5"/>
      <c r="C16" s="6">
        <v>1</v>
      </c>
      <c r="D16" s="7">
        <v>1.52125</v>
      </c>
      <c r="E16" s="22">
        <v>2</v>
      </c>
      <c r="F16" s="22">
        <v>6</v>
      </c>
      <c r="G16" s="26"/>
      <c r="H16" s="50">
        <f>C16*D16*E16*F16</f>
        <v>18.254999999999999</v>
      </c>
      <c r="I16" s="8"/>
      <c r="J16" s="9"/>
      <c r="K16" s="82"/>
      <c r="L16" s="1"/>
      <c r="M16" s="1"/>
      <c r="N16" s="1"/>
      <c r="O16" s="1"/>
    </row>
    <row r="17" spans="1:15" x14ac:dyDescent="0.25">
      <c r="A17" s="15" t="s">
        <v>31</v>
      </c>
      <c r="B17" s="5"/>
      <c r="C17" s="6">
        <v>2</v>
      </c>
      <c r="D17" s="7">
        <v>1.88</v>
      </c>
      <c r="E17" s="22">
        <v>2</v>
      </c>
      <c r="F17" s="22">
        <v>4</v>
      </c>
      <c r="G17" s="26"/>
      <c r="H17" s="50">
        <f>C17*D17*E17*F17</f>
        <v>30.08</v>
      </c>
      <c r="I17" s="8"/>
      <c r="J17" s="9"/>
      <c r="K17" s="82"/>
      <c r="L17" s="1"/>
      <c r="M17" s="1"/>
      <c r="N17" s="1"/>
      <c r="O17" s="1"/>
    </row>
    <row r="18" spans="1:15" x14ac:dyDescent="0.25">
      <c r="A18" s="5" t="s">
        <v>7</v>
      </c>
      <c r="B18" s="5"/>
      <c r="C18" s="6">
        <v>3</v>
      </c>
      <c r="D18" s="7">
        <v>7.5</v>
      </c>
      <c r="E18" s="22">
        <v>2</v>
      </c>
      <c r="F18" s="22"/>
      <c r="G18" s="26"/>
      <c r="H18" s="50">
        <f t="shared" ref="H18" si="0">C18*D18*E18</f>
        <v>45</v>
      </c>
      <c r="I18" s="8"/>
      <c r="J18" s="9"/>
      <c r="K18" s="82"/>
      <c r="L18" s="1"/>
      <c r="M18" s="1"/>
      <c r="N18" s="1"/>
      <c r="O18" s="1"/>
    </row>
    <row r="19" spans="1:15" x14ac:dyDescent="0.25">
      <c r="A19" s="5"/>
      <c r="B19" s="5"/>
      <c r="C19" s="6"/>
      <c r="D19" s="7"/>
      <c r="E19" s="22"/>
      <c r="F19" s="22"/>
      <c r="G19" s="26"/>
      <c r="H19" s="50">
        <f t="shared" ref="H19:H22" si="1">C19*D19*E19</f>
        <v>0</v>
      </c>
      <c r="I19" s="8"/>
      <c r="J19" s="9">
        <f t="shared" ref="J19:J22" si="2">I19-H19</f>
        <v>0</v>
      </c>
      <c r="K19" s="82"/>
      <c r="L19" s="1"/>
      <c r="M19" s="1"/>
      <c r="N19" s="1"/>
      <c r="O19" s="1"/>
    </row>
    <row r="20" spans="1:15" x14ac:dyDescent="0.25">
      <c r="A20" s="5"/>
      <c r="B20" s="5"/>
      <c r="C20" s="6"/>
      <c r="D20" s="7"/>
      <c r="E20" s="22"/>
      <c r="F20" s="22"/>
      <c r="G20" s="26"/>
      <c r="H20" s="50">
        <f t="shared" si="1"/>
        <v>0</v>
      </c>
      <c r="I20" s="8"/>
      <c r="J20" s="9">
        <f t="shared" si="2"/>
        <v>0</v>
      </c>
      <c r="K20" s="82"/>
      <c r="L20" s="1"/>
      <c r="M20" s="1"/>
      <c r="N20" s="1"/>
      <c r="O20" s="1"/>
    </row>
    <row r="21" spans="1:15" x14ac:dyDescent="0.25">
      <c r="A21" s="5"/>
      <c r="B21" s="5"/>
      <c r="C21" s="6"/>
      <c r="D21" s="7"/>
      <c r="E21" s="22"/>
      <c r="F21" s="22"/>
      <c r="G21" s="26"/>
      <c r="H21" s="50">
        <f t="shared" si="1"/>
        <v>0</v>
      </c>
      <c r="I21" s="8"/>
      <c r="J21" s="9">
        <f t="shared" si="2"/>
        <v>0</v>
      </c>
      <c r="K21" s="82"/>
      <c r="L21" s="1"/>
      <c r="M21" s="1"/>
      <c r="N21" s="1"/>
      <c r="O21" s="1"/>
    </row>
    <row r="22" spans="1:15" x14ac:dyDescent="0.25">
      <c r="A22" s="5"/>
      <c r="B22" s="5"/>
      <c r="C22" s="6"/>
      <c r="D22" s="7"/>
      <c r="E22" s="22"/>
      <c r="F22" s="22"/>
      <c r="G22" s="26"/>
      <c r="H22" s="50">
        <f t="shared" si="1"/>
        <v>0</v>
      </c>
      <c r="I22" s="8"/>
      <c r="J22" s="9">
        <f t="shared" si="2"/>
        <v>0</v>
      </c>
      <c r="K22" s="82"/>
      <c r="L22" s="1"/>
      <c r="M22" s="1"/>
      <c r="N22" s="1"/>
      <c r="O22" s="1"/>
    </row>
    <row r="23" spans="1:15" x14ac:dyDescent="0.25">
      <c r="A23" s="5"/>
      <c r="B23" s="5"/>
      <c r="C23" s="5"/>
      <c r="D23" s="5"/>
      <c r="E23" s="5"/>
      <c r="F23" s="5"/>
      <c r="G23" s="5"/>
      <c r="H23" s="10">
        <f>SUM(H11:H22)</f>
        <v>177.67500000000001</v>
      </c>
      <c r="I23" s="10">
        <f>SUM(I11:I22)</f>
        <v>0</v>
      </c>
      <c r="J23" s="9"/>
      <c r="K23" s="82"/>
      <c r="L23" s="1"/>
      <c r="M23" s="1"/>
      <c r="N23" s="1"/>
      <c r="O23" s="1"/>
    </row>
    <row r="24" spans="1:15" x14ac:dyDescent="0.25">
      <c r="A24" s="4" t="s">
        <v>4</v>
      </c>
      <c r="B24" s="4"/>
      <c r="C24" s="19" t="s">
        <v>9</v>
      </c>
      <c r="D24" s="20" t="s">
        <v>16</v>
      </c>
      <c r="E24" s="20"/>
      <c r="F24" s="4"/>
      <c r="G24" s="4"/>
      <c r="H24" s="11"/>
      <c r="I24" s="11"/>
      <c r="J24" s="9"/>
      <c r="K24" s="82"/>
      <c r="L24" s="1"/>
      <c r="M24" s="1"/>
      <c r="N24" s="1"/>
      <c r="O24" s="1"/>
    </row>
    <row r="25" spans="1:15" ht="42" customHeight="1" x14ac:dyDescent="0.25">
      <c r="A25" s="54" t="s">
        <v>57</v>
      </c>
      <c r="B25" s="55"/>
      <c r="C25" s="56">
        <v>2</v>
      </c>
      <c r="D25" s="57">
        <v>45.5</v>
      </c>
      <c r="E25" s="6"/>
      <c r="F25" s="7"/>
      <c r="G25" s="7"/>
      <c r="H25" s="50">
        <f>C25*D25</f>
        <v>91</v>
      </c>
      <c r="I25" s="50"/>
      <c r="J25" s="9">
        <f>I25-H25</f>
        <v>-91</v>
      </c>
      <c r="K25" s="82"/>
      <c r="L25" s="1"/>
      <c r="M25" s="1"/>
      <c r="N25" s="1"/>
      <c r="O25" s="1"/>
    </row>
    <row r="26" spans="1:15" ht="37.5" customHeight="1" x14ac:dyDescent="0.25">
      <c r="A26" s="58" t="s">
        <v>58</v>
      </c>
      <c r="B26" s="55"/>
      <c r="C26" s="56">
        <v>2</v>
      </c>
      <c r="D26" s="57">
        <v>9</v>
      </c>
      <c r="E26" s="6"/>
      <c r="F26" s="7"/>
      <c r="G26" s="7"/>
      <c r="H26" s="50">
        <f t="shared" ref="H26:H49" si="3">C26*D26</f>
        <v>18</v>
      </c>
      <c r="I26" s="50"/>
      <c r="J26" s="9"/>
      <c r="K26" s="82"/>
      <c r="L26" s="1"/>
      <c r="M26" s="1"/>
      <c r="N26" s="1"/>
      <c r="O26" s="1"/>
    </row>
    <row r="27" spans="1:15" ht="38.25" customHeight="1" x14ac:dyDescent="0.25">
      <c r="A27" s="58" t="s">
        <v>59</v>
      </c>
      <c r="B27" s="55"/>
      <c r="C27" s="56">
        <v>2</v>
      </c>
      <c r="D27" s="57">
        <v>2.95</v>
      </c>
      <c r="E27" s="6"/>
      <c r="F27" s="7"/>
      <c r="G27" s="7"/>
      <c r="H27" s="50">
        <f t="shared" si="3"/>
        <v>5.9</v>
      </c>
      <c r="I27" s="50"/>
      <c r="J27" s="9"/>
      <c r="K27" s="82"/>
      <c r="L27" s="1"/>
      <c r="M27" s="1"/>
      <c r="N27" s="1"/>
      <c r="O27" s="1"/>
    </row>
    <row r="28" spans="1:15" ht="34.5" customHeight="1" x14ac:dyDescent="0.25">
      <c r="A28" s="54" t="s">
        <v>34</v>
      </c>
      <c r="B28" s="55"/>
      <c r="C28" s="56">
        <v>0.4</v>
      </c>
      <c r="D28" s="57">
        <v>335</v>
      </c>
      <c r="E28" s="6"/>
      <c r="F28" s="7"/>
      <c r="G28" s="7"/>
      <c r="H28" s="50">
        <f t="shared" si="3"/>
        <v>134</v>
      </c>
      <c r="I28" s="50"/>
      <c r="J28" s="9"/>
      <c r="K28" s="82"/>
      <c r="L28" s="1"/>
      <c r="M28" s="1"/>
      <c r="N28" s="1"/>
      <c r="O28" s="1"/>
    </row>
    <row r="29" spans="1:15" ht="30" customHeight="1" x14ac:dyDescent="0.25">
      <c r="A29" s="58" t="s">
        <v>35</v>
      </c>
      <c r="B29" s="55"/>
      <c r="C29" s="56">
        <v>2</v>
      </c>
      <c r="D29" s="57">
        <v>4</v>
      </c>
      <c r="E29" s="6"/>
      <c r="F29" s="7"/>
      <c r="G29" s="7"/>
      <c r="H29" s="50">
        <f t="shared" si="3"/>
        <v>8</v>
      </c>
      <c r="I29" s="50"/>
      <c r="J29" s="9">
        <f>I29-H29</f>
        <v>-8</v>
      </c>
      <c r="K29" s="82"/>
      <c r="L29" s="1"/>
      <c r="M29" s="1"/>
      <c r="N29" s="1"/>
      <c r="O29" s="1"/>
    </row>
    <row r="30" spans="1:15" ht="30" customHeight="1" x14ac:dyDescent="0.25">
      <c r="A30" s="58" t="s">
        <v>36</v>
      </c>
      <c r="B30" s="55"/>
      <c r="C30" s="56">
        <v>2</v>
      </c>
      <c r="D30" s="57">
        <v>1.2</v>
      </c>
      <c r="E30" s="7"/>
      <c r="F30" s="7"/>
      <c r="G30" s="7"/>
      <c r="H30" s="50">
        <f t="shared" si="3"/>
        <v>2.4</v>
      </c>
      <c r="I30" s="50"/>
      <c r="J30" s="9">
        <f t="shared" ref="J30:J34" si="4">I30-H30</f>
        <v>-2.4</v>
      </c>
      <c r="K30" s="49"/>
      <c r="L30" s="1"/>
      <c r="M30" s="1"/>
      <c r="N30" s="1"/>
      <c r="O30" s="1"/>
    </row>
    <row r="31" spans="1:15" ht="30" customHeight="1" x14ac:dyDescent="0.25">
      <c r="A31" s="54" t="s">
        <v>60</v>
      </c>
      <c r="B31" s="55"/>
      <c r="C31" s="56">
        <v>1</v>
      </c>
      <c r="D31" s="62">
        <v>5</v>
      </c>
      <c r="E31" s="7"/>
      <c r="F31" s="7"/>
      <c r="G31" s="7"/>
      <c r="H31" s="50">
        <f t="shared" si="3"/>
        <v>5</v>
      </c>
      <c r="I31" s="50"/>
      <c r="J31" s="9">
        <f t="shared" si="4"/>
        <v>-5</v>
      </c>
      <c r="K31" s="49"/>
      <c r="L31" s="1"/>
      <c r="M31" s="1"/>
      <c r="N31" s="1"/>
      <c r="O31" s="1"/>
    </row>
    <row r="32" spans="1:15" ht="30" customHeight="1" x14ac:dyDescent="0.25">
      <c r="A32" s="58" t="s">
        <v>61</v>
      </c>
      <c r="B32" s="55"/>
      <c r="C32" s="56">
        <v>6</v>
      </c>
      <c r="D32" s="62">
        <v>0.75</v>
      </c>
      <c r="E32" s="7"/>
      <c r="F32" s="7"/>
      <c r="G32" s="7"/>
      <c r="H32" s="50">
        <f t="shared" si="3"/>
        <v>4.5</v>
      </c>
      <c r="I32" s="50"/>
      <c r="J32" s="9">
        <f t="shared" si="4"/>
        <v>-4.5</v>
      </c>
      <c r="K32" s="49"/>
      <c r="L32" s="1"/>
      <c r="M32" s="1"/>
      <c r="N32" s="1"/>
      <c r="O32" s="1"/>
    </row>
    <row r="33" spans="1:15" ht="30" customHeight="1" x14ac:dyDescent="0.25">
      <c r="A33" s="58" t="s">
        <v>62</v>
      </c>
      <c r="B33" s="55"/>
      <c r="C33" s="63">
        <v>1</v>
      </c>
      <c r="D33" s="60">
        <v>56.5</v>
      </c>
      <c r="E33" s="7"/>
      <c r="F33" s="7"/>
      <c r="G33" s="7"/>
      <c r="H33" s="50">
        <f t="shared" si="3"/>
        <v>56.5</v>
      </c>
      <c r="I33" s="50"/>
      <c r="J33" s="9">
        <f t="shared" si="4"/>
        <v>-56.5</v>
      </c>
      <c r="K33" s="49"/>
      <c r="L33" s="1"/>
      <c r="M33" s="1"/>
      <c r="N33" s="1"/>
      <c r="O33" s="1"/>
    </row>
    <row r="34" spans="1:15" ht="30" customHeight="1" x14ac:dyDescent="0.25">
      <c r="A34" s="54" t="s">
        <v>63</v>
      </c>
      <c r="B34" s="55"/>
      <c r="C34" s="56">
        <v>3</v>
      </c>
      <c r="D34" s="57">
        <v>1</v>
      </c>
      <c r="E34" s="7"/>
      <c r="F34" s="7"/>
      <c r="G34" s="7"/>
      <c r="H34" s="50">
        <f t="shared" si="3"/>
        <v>3</v>
      </c>
      <c r="I34" s="50"/>
      <c r="J34" s="9">
        <f t="shared" si="4"/>
        <v>-3</v>
      </c>
      <c r="K34" s="49"/>
      <c r="L34" s="1"/>
      <c r="M34" s="1"/>
      <c r="N34" s="1"/>
      <c r="O34" s="1"/>
    </row>
    <row r="35" spans="1:15" ht="21" customHeight="1" x14ac:dyDescent="0.25">
      <c r="A35" s="54"/>
      <c r="B35" s="55"/>
      <c r="C35" s="56"/>
      <c r="D35" s="57"/>
      <c r="E35" s="7"/>
      <c r="F35" s="7"/>
      <c r="G35" s="7"/>
      <c r="H35" s="50">
        <f t="shared" si="3"/>
        <v>0</v>
      </c>
      <c r="I35" s="50"/>
      <c r="J35" s="9"/>
      <c r="K35" s="49"/>
      <c r="L35" s="1"/>
      <c r="M35" s="1"/>
      <c r="N35" s="1"/>
      <c r="O35" s="1"/>
    </row>
    <row r="36" spans="1:15" ht="27.75" customHeight="1" x14ac:dyDescent="0.25">
      <c r="A36" s="71"/>
      <c r="B36" s="66"/>
      <c r="C36" s="69"/>
      <c r="D36" s="72"/>
      <c r="E36" s="7"/>
      <c r="F36" s="7"/>
      <c r="G36" s="7"/>
      <c r="H36" s="50">
        <f t="shared" si="3"/>
        <v>0</v>
      </c>
      <c r="I36" s="50"/>
      <c r="J36" s="9"/>
      <c r="K36" s="49"/>
      <c r="L36" s="1"/>
      <c r="M36" s="1"/>
      <c r="N36" s="1"/>
      <c r="O36" s="1"/>
    </row>
    <row r="37" spans="1:15" ht="30.75" customHeight="1" x14ac:dyDescent="0.25">
      <c r="A37" s="73"/>
      <c r="B37" s="55"/>
      <c r="C37" s="63"/>
      <c r="D37" s="64"/>
      <c r="E37" s="7"/>
      <c r="F37" s="7"/>
      <c r="G37" s="7"/>
      <c r="H37" s="50">
        <f t="shared" si="3"/>
        <v>0</v>
      </c>
      <c r="I37" s="50"/>
      <c r="J37" s="9"/>
      <c r="K37" s="49"/>
      <c r="L37" s="1"/>
      <c r="M37" s="1"/>
      <c r="N37" s="1"/>
      <c r="O37" s="1"/>
    </row>
    <row r="38" spans="1:15" ht="28.5" customHeight="1" x14ac:dyDescent="0.25">
      <c r="A38" s="71"/>
      <c r="B38" s="66"/>
      <c r="C38" s="69"/>
      <c r="D38" s="72"/>
      <c r="E38" s="7"/>
      <c r="F38" s="7"/>
      <c r="G38" s="7"/>
      <c r="H38" s="50">
        <f t="shared" si="3"/>
        <v>0</v>
      </c>
      <c r="I38" s="50"/>
      <c r="J38" s="9"/>
      <c r="K38" s="49"/>
      <c r="L38" s="1"/>
      <c r="M38" s="1"/>
      <c r="N38" s="1"/>
      <c r="O38" s="1"/>
    </row>
    <row r="39" spans="1:15" ht="27" customHeight="1" x14ac:dyDescent="0.25">
      <c r="A39" s="41"/>
      <c r="B39" s="5"/>
      <c r="C39" s="22"/>
      <c r="D39" s="26"/>
      <c r="E39" s="7"/>
      <c r="F39" s="7"/>
      <c r="G39" s="7"/>
      <c r="H39" s="50">
        <f t="shared" si="3"/>
        <v>0</v>
      </c>
      <c r="I39" s="50"/>
      <c r="J39" s="9"/>
      <c r="K39" s="49"/>
      <c r="L39" s="1"/>
      <c r="M39" s="1"/>
      <c r="N39" s="1"/>
      <c r="O39" s="1"/>
    </row>
    <row r="40" spans="1:15" ht="52.5" customHeight="1" x14ac:dyDescent="0.25">
      <c r="A40" s="42"/>
      <c r="B40" s="5"/>
      <c r="C40" s="22"/>
      <c r="D40" s="26"/>
      <c r="E40" s="7"/>
      <c r="F40" s="7"/>
      <c r="G40" s="7"/>
      <c r="H40" s="50">
        <f t="shared" si="3"/>
        <v>0</v>
      </c>
      <c r="I40" s="50"/>
      <c r="J40" s="9"/>
      <c r="K40" s="49"/>
      <c r="L40" s="1"/>
      <c r="M40" s="1"/>
      <c r="N40" s="1"/>
      <c r="O40" s="1"/>
    </row>
    <row r="41" spans="1:15" x14ac:dyDescent="0.25">
      <c r="A41" s="41"/>
      <c r="B41" s="5"/>
      <c r="C41" s="22"/>
      <c r="D41" s="26"/>
      <c r="E41" s="7"/>
      <c r="F41" s="7"/>
      <c r="G41" s="7"/>
      <c r="H41" s="50">
        <f t="shared" si="3"/>
        <v>0</v>
      </c>
      <c r="I41" s="50"/>
      <c r="J41" s="9"/>
      <c r="K41" s="49"/>
      <c r="L41" s="1"/>
      <c r="M41" s="1"/>
      <c r="N41" s="1"/>
      <c r="O41" s="1"/>
    </row>
    <row r="42" spans="1:15" x14ac:dyDescent="0.25">
      <c r="A42" s="41"/>
      <c r="B42" s="5"/>
      <c r="C42" s="22"/>
      <c r="D42" s="26"/>
      <c r="E42" s="7"/>
      <c r="F42" s="7"/>
      <c r="G42" s="7"/>
      <c r="H42" s="50">
        <f t="shared" si="3"/>
        <v>0</v>
      </c>
      <c r="I42" s="50"/>
      <c r="J42" s="9"/>
      <c r="K42" s="49"/>
      <c r="L42" s="1"/>
      <c r="M42" s="1"/>
      <c r="N42" s="1"/>
      <c r="O42" s="1"/>
    </row>
    <row r="43" spans="1:15" x14ac:dyDescent="0.25">
      <c r="A43" s="41"/>
      <c r="B43" s="5"/>
      <c r="C43" s="22"/>
      <c r="D43" s="26"/>
      <c r="E43" s="7"/>
      <c r="F43" s="7"/>
      <c r="G43" s="7"/>
      <c r="H43" s="50">
        <f t="shared" si="3"/>
        <v>0</v>
      </c>
      <c r="I43" s="50"/>
      <c r="J43" s="9"/>
      <c r="K43" s="49"/>
      <c r="L43" s="1"/>
      <c r="M43" s="1"/>
      <c r="N43" s="1"/>
      <c r="O43" s="1"/>
    </row>
    <row r="44" spans="1:15" x14ac:dyDescent="0.25">
      <c r="A44" s="41"/>
      <c r="B44" s="5"/>
      <c r="C44" s="22"/>
      <c r="D44" s="26"/>
      <c r="E44" s="7"/>
      <c r="F44" s="7"/>
      <c r="G44" s="7"/>
      <c r="H44" s="50">
        <f t="shared" si="3"/>
        <v>0</v>
      </c>
      <c r="I44" s="50"/>
      <c r="J44" s="9"/>
      <c r="K44" s="49"/>
      <c r="L44" s="1"/>
      <c r="M44" s="1"/>
      <c r="N44" s="1"/>
      <c r="O44" s="1"/>
    </row>
    <row r="45" spans="1:15" x14ac:dyDescent="0.25">
      <c r="A45" s="41"/>
      <c r="B45" s="5"/>
      <c r="C45" s="22"/>
      <c r="D45" s="26"/>
      <c r="E45" s="7"/>
      <c r="F45" s="7"/>
      <c r="G45" s="7"/>
      <c r="H45" s="50">
        <f t="shared" si="3"/>
        <v>0</v>
      </c>
      <c r="I45" s="50"/>
      <c r="J45" s="9"/>
      <c r="K45" s="49"/>
      <c r="L45" s="1"/>
      <c r="M45" s="1"/>
      <c r="N45" s="1"/>
      <c r="O45" s="1"/>
    </row>
    <row r="46" spans="1:15" x14ac:dyDescent="0.25">
      <c r="A46" s="41"/>
      <c r="B46" s="5"/>
      <c r="C46" s="22"/>
      <c r="D46" s="26"/>
      <c r="E46" s="7"/>
      <c r="F46" s="7"/>
      <c r="G46" s="7"/>
      <c r="H46" s="50">
        <f t="shared" si="3"/>
        <v>0</v>
      </c>
      <c r="I46" s="50"/>
      <c r="J46" s="9"/>
      <c r="K46" s="49"/>
      <c r="L46" s="1"/>
      <c r="M46" s="1"/>
      <c r="N46" s="1"/>
      <c r="O46" s="1"/>
    </row>
    <row r="47" spans="1:15" x14ac:dyDescent="0.25">
      <c r="A47" s="41"/>
      <c r="B47" s="5"/>
      <c r="C47" s="22"/>
      <c r="D47" s="26"/>
      <c r="E47" s="7"/>
      <c r="F47" s="7"/>
      <c r="G47" s="7"/>
      <c r="H47" s="50">
        <f t="shared" si="3"/>
        <v>0</v>
      </c>
      <c r="I47" s="50"/>
      <c r="J47" s="9"/>
      <c r="K47" s="49"/>
      <c r="L47" s="1"/>
      <c r="M47" s="1"/>
      <c r="N47" s="1"/>
      <c r="O47" s="1"/>
    </row>
    <row r="48" spans="1:15" x14ac:dyDescent="0.25">
      <c r="A48" s="41"/>
      <c r="B48" s="5"/>
      <c r="C48" s="22"/>
      <c r="D48" s="26"/>
      <c r="E48" s="7"/>
      <c r="F48" s="7"/>
      <c r="G48" s="7"/>
      <c r="H48" s="50">
        <f t="shared" si="3"/>
        <v>0</v>
      </c>
      <c r="I48" s="50"/>
      <c r="J48" s="9"/>
      <c r="K48" s="49"/>
      <c r="L48" s="1"/>
      <c r="M48" s="1"/>
      <c r="N48" s="1"/>
      <c r="O48" s="1"/>
    </row>
    <row r="49" spans="1:15" x14ac:dyDescent="0.25">
      <c r="A49" s="5"/>
      <c r="B49" s="5"/>
      <c r="C49" s="22"/>
      <c r="D49" s="26"/>
      <c r="E49" s="7"/>
      <c r="F49" s="7"/>
      <c r="G49" s="7"/>
      <c r="H49" s="50">
        <f t="shared" si="3"/>
        <v>0</v>
      </c>
      <c r="I49" s="50"/>
      <c r="J49" s="9"/>
      <c r="K49" s="49"/>
      <c r="L49" s="1"/>
      <c r="M49" s="1"/>
      <c r="N49" s="1"/>
      <c r="O49" s="1"/>
    </row>
    <row r="50" spans="1:15" x14ac:dyDescent="0.25">
      <c r="A50" s="5"/>
      <c r="B50" s="5"/>
      <c r="C50" s="5"/>
      <c r="D50" s="5"/>
      <c r="E50" s="5"/>
      <c r="F50" s="5"/>
      <c r="G50" s="5"/>
      <c r="H50" s="51">
        <f>SUM(H25:H49)</f>
        <v>328.29999999999995</v>
      </c>
      <c r="I50" s="51">
        <f>SUM(I25:I49)</f>
        <v>0</v>
      </c>
      <c r="J50" s="5"/>
      <c r="K50" s="49"/>
      <c r="L50" s="1"/>
      <c r="M50" s="1"/>
      <c r="N50" s="1"/>
      <c r="O50" s="1"/>
    </row>
    <row r="51" spans="1:15" x14ac:dyDescent="0.25">
      <c r="A51" s="5"/>
      <c r="B51" s="5"/>
      <c r="C51" s="5"/>
      <c r="D51" s="5"/>
      <c r="E51" s="5"/>
      <c r="F51" s="5"/>
      <c r="G51" s="5"/>
      <c r="H51" s="9"/>
      <c r="I51" s="9"/>
      <c r="J51" s="5"/>
      <c r="K51" s="49"/>
      <c r="L51" s="1"/>
      <c r="M51" s="1"/>
      <c r="N51" s="1"/>
      <c r="O51" s="1"/>
    </row>
    <row r="52" spans="1:15" ht="31.5" x14ac:dyDescent="0.25">
      <c r="A52" s="4" t="s">
        <v>13</v>
      </c>
      <c r="B52" s="4"/>
      <c r="C52" s="19" t="s">
        <v>14</v>
      </c>
      <c r="D52" s="20" t="s">
        <v>12</v>
      </c>
      <c r="E52" s="20" t="s">
        <v>15</v>
      </c>
      <c r="F52" s="20" t="s">
        <v>8</v>
      </c>
      <c r="G52" s="5"/>
      <c r="H52" s="9"/>
      <c r="I52" s="9"/>
      <c r="J52" s="5"/>
      <c r="K52" s="49"/>
      <c r="L52" s="1"/>
      <c r="M52" s="1"/>
      <c r="N52" s="1"/>
      <c r="O52" s="1"/>
    </row>
    <row r="53" spans="1:15" x14ac:dyDescent="0.25">
      <c r="A53" s="5"/>
      <c r="B53" s="5"/>
      <c r="C53" s="22">
        <v>320</v>
      </c>
      <c r="D53" s="7">
        <v>3.9</v>
      </c>
      <c r="E53" s="7">
        <v>0.04</v>
      </c>
      <c r="F53" s="22">
        <v>3</v>
      </c>
      <c r="G53" s="7"/>
      <c r="H53" s="8">
        <f>C53*D53*E53*F53</f>
        <v>149.76</v>
      </c>
      <c r="I53" s="8"/>
      <c r="J53" s="9">
        <f>I53-H53</f>
        <v>-149.76</v>
      </c>
      <c r="K53" s="49"/>
      <c r="L53" s="1"/>
      <c r="M53" s="1"/>
      <c r="N53" s="1"/>
      <c r="O53" s="1"/>
    </row>
    <row r="54" spans="1:15" x14ac:dyDescent="0.25">
      <c r="A54" s="5" t="s">
        <v>19</v>
      </c>
      <c r="B54" s="5"/>
      <c r="C54" s="22">
        <v>1</v>
      </c>
      <c r="D54" s="7">
        <v>5</v>
      </c>
      <c r="E54" s="7">
        <v>1</v>
      </c>
      <c r="F54" s="22">
        <v>1</v>
      </c>
      <c r="G54" s="7"/>
      <c r="H54" s="8">
        <f>C54*D54*E54*F54</f>
        <v>5</v>
      </c>
      <c r="I54" s="8"/>
      <c r="J54" s="9">
        <f>I54-H54</f>
        <v>-5</v>
      </c>
      <c r="K54" s="49"/>
      <c r="L54" s="1"/>
      <c r="M54" s="1"/>
      <c r="N54" s="1"/>
      <c r="O54" s="1"/>
    </row>
    <row r="55" spans="1:15" x14ac:dyDescent="0.25">
      <c r="A55" s="5"/>
      <c r="B55" s="5"/>
      <c r="C55" s="22"/>
      <c r="D55" s="7"/>
      <c r="E55" s="7"/>
      <c r="F55" s="22"/>
      <c r="G55" s="7"/>
      <c r="H55" s="8">
        <f t="shared" ref="H55:H57" si="5">C55*D55*E55*F55</f>
        <v>0</v>
      </c>
      <c r="I55" s="8"/>
      <c r="J55" s="9">
        <f t="shared" ref="J55:J57" si="6">I55-H55</f>
        <v>0</v>
      </c>
      <c r="K55" s="49"/>
      <c r="L55" s="1"/>
      <c r="M55" s="1"/>
      <c r="N55" s="1"/>
      <c r="O55" s="1"/>
    </row>
    <row r="56" spans="1:15" x14ac:dyDescent="0.25">
      <c r="A56" s="5"/>
      <c r="B56" s="5"/>
      <c r="C56" s="22"/>
      <c r="D56" s="7"/>
      <c r="E56" s="7"/>
      <c r="F56" s="22"/>
      <c r="G56" s="7"/>
      <c r="H56" s="8">
        <f t="shared" si="5"/>
        <v>0</v>
      </c>
      <c r="I56" s="8"/>
      <c r="J56" s="9">
        <f t="shared" si="6"/>
        <v>0</v>
      </c>
      <c r="K56" s="49"/>
      <c r="L56" s="1"/>
      <c r="M56" s="1"/>
      <c r="N56" s="1"/>
      <c r="O56" s="1"/>
    </row>
    <row r="57" spans="1:15" x14ac:dyDescent="0.25">
      <c r="A57" s="5"/>
      <c r="B57" s="5"/>
      <c r="C57" s="22"/>
      <c r="D57" s="7"/>
      <c r="E57" s="7"/>
      <c r="F57" s="22"/>
      <c r="G57" s="7"/>
      <c r="H57" s="8">
        <f t="shared" si="5"/>
        <v>0</v>
      </c>
      <c r="I57" s="8"/>
      <c r="J57" s="9">
        <f t="shared" si="6"/>
        <v>0</v>
      </c>
      <c r="K57" s="49"/>
      <c r="L57" s="1"/>
      <c r="M57" s="1"/>
      <c r="N57" s="1"/>
      <c r="O57" s="1"/>
    </row>
    <row r="58" spans="1:15" x14ac:dyDescent="0.25">
      <c r="A58" s="5"/>
      <c r="B58" s="5"/>
      <c r="C58" s="5"/>
      <c r="D58" s="5"/>
      <c r="E58" s="5"/>
      <c r="F58" s="5"/>
      <c r="G58" s="5"/>
      <c r="H58" s="12">
        <f>SUM(H53:H57)</f>
        <v>154.76</v>
      </c>
      <c r="I58" s="12">
        <f>SUM(I53:I57)</f>
        <v>0</v>
      </c>
      <c r="J58" s="5"/>
      <c r="K58" s="49"/>
      <c r="L58" s="1"/>
      <c r="M58" s="1"/>
      <c r="N58" s="1"/>
      <c r="O58" s="1"/>
    </row>
    <row r="59" spans="1:15" x14ac:dyDescent="0.25">
      <c r="A59" s="5"/>
      <c r="B59" s="5"/>
      <c r="C59" s="5"/>
      <c r="D59" s="5"/>
      <c r="E59" s="5"/>
      <c r="F59" s="5"/>
      <c r="G59" s="5"/>
      <c r="H59" s="9"/>
      <c r="I59" s="9"/>
      <c r="J59" s="5"/>
      <c r="K59" s="49"/>
      <c r="L59" s="1"/>
      <c r="M59" s="1"/>
      <c r="N59" s="1"/>
      <c r="O59" s="1"/>
    </row>
    <row r="60" spans="1:15" x14ac:dyDescent="0.25">
      <c r="A60" s="5"/>
      <c r="B60" s="5"/>
      <c r="C60" s="5"/>
      <c r="D60" s="5"/>
      <c r="E60" s="5"/>
      <c r="F60" s="5"/>
      <c r="G60" s="5"/>
      <c r="H60" s="9"/>
      <c r="I60" s="9"/>
      <c r="J60" s="5"/>
      <c r="K60" s="49"/>
      <c r="L60" s="1"/>
      <c r="M60" s="1"/>
      <c r="N60" s="1"/>
      <c r="O60" s="1"/>
    </row>
    <row r="61" spans="1:15" ht="18.75" x14ac:dyDescent="0.3">
      <c r="A61" s="13" t="s">
        <v>1</v>
      </c>
      <c r="B61" s="13"/>
      <c r="C61" s="13"/>
      <c r="D61" s="13"/>
      <c r="E61" s="13"/>
      <c r="F61" s="13"/>
      <c r="G61" s="13"/>
      <c r="H61" s="14">
        <f>SUM(H58,H50,H23)</f>
        <v>660.7349999999999</v>
      </c>
      <c r="I61" s="14">
        <f>SUM(I58,I50,I23)</f>
        <v>0</v>
      </c>
      <c r="J61" s="13"/>
      <c r="K61" s="1"/>
      <c r="L61" s="1"/>
      <c r="M61" s="1"/>
      <c r="N61" s="1"/>
    </row>
    <row r="62" spans="1:15" x14ac:dyDescent="0.25">
      <c r="A62" s="74"/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1"/>
      <c r="M62" s="1"/>
      <c r="N62" s="1"/>
    </row>
    <row r="63" spans="1:15" ht="23.1" customHeight="1" x14ac:dyDescent="0.25">
      <c r="A63" s="74"/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1"/>
      <c r="M63" s="1"/>
      <c r="N63" s="1"/>
    </row>
    <row r="64" spans="1:15" ht="23.1" customHeight="1" x14ac:dyDescent="0.25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1"/>
      <c r="M64" s="1"/>
      <c r="N64" s="1"/>
    </row>
    <row r="65" spans="1:14" ht="23.1" customHeight="1" x14ac:dyDescent="0.25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1"/>
      <c r="M65" s="1"/>
      <c r="N65" s="1"/>
    </row>
    <row r="67" spans="1:14" x14ac:dyDescent="0.25">
      <c r="B67" s="24"/>
    </row>
  </sheetData>
  <mergeCells count="6">
    <mergeCell ref="A62:K65"/>
    <mergeCell ref="A1:J1"/>
    <mergeCell ref="G4:I4"/>
    <mergeCell ref="J4:K4"/>
    <mergeCell ref="C9:G9"/>
    <mergeCell ref="K11:K29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epoxico perecederos</vt:lpstr>
      <vt:lpstr>NIVELAR PISO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Ingrid</cp:lastModifiedBy>
  <dcterms:created xsi:type="dcterms:W3CDTF">2015-10-13T21:42:08Z</dcterms:created>
  <dcterms:modified xsi:type="dcterms:W3CDTF">2021-10-16T20:14:43Z</dcterms:modified>
</cp:coreProperties>
</file>