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ngrid\Desktop\BACK UP SEMANAL PROYECTOS\SEPTIEMBRE\MEMORIA DE CALCULO\"/>
    </mc:Choice>
  </mc:AlternateContent>
  <xr:revisionPtr revIDLastSave="0" documentId="13_ncr:1_{A3E17778-DCCB-47B8-8F64-A23CC64FC2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NEAS" sheetId="9" r:id="rId1"/>
    <sheet name="FLECHAS" sheetId="10" r:id="rId2"/>
    <sheet name="CORDON DE ACERA" sheetId="11" r:id="rId3"/>
    <sheet name="CEBRAS" sheetId="12" r:id="rId4"/>
    <sheet name="MOTOS" sheetId="13" r:id="rId5"/>
    <sheet name="CARGA" sheetId="14" r:id="rId6"/>
    <sheet name="LOGO DISCAPACITADOS" sheetId="6" r:id="rId7"/>
  </sheets>
  <calcPr calcId="191029"/>
</workbook>
</file>

<file path=xl/calcChain.xml><?xml version="1.0" encoding="utf-8"?>
<calcChain xmlns="http://schemas.openxmlformats.org/spreadsheetml/2006/main">
  <c r="H6" i="9" l="1"/>
  <c r="F21" i="14" l="1"/>
  <c r="I66" i="14"/>
  <c r="H65" i="14"/>
  <c r="J65" i="14" s="1"/>
  <c r="H64" i="14"/>
  <c r="H66" i="14" s="1"/>
  <c r="I61" i="14"/>
  <c r="I69" i="14" s="1"/>
  <c r="J6" i="14" s="1"/>
  <c r="H60" i="14"/>
  <c r="J60" i="14" s="1"/>
  <c r="H59" i="14"/>
  <c r="J59" i="14" s="1"/>
  <c r="H58" i="14"/>
  <c r="J58" i="14" s="1"/>
  <c r="H57" i="14"/>
  <c r="J57" i="14" s="1"/>
  <c r="H56" i="14"/>
  <c r="J56" i="14" s="1"/>
  <c r="H55" i="14"/>
  <c r="J55" i="14" s="1"/>
  <c r="H54" i="14"/>
  <c r="J54" i="14" s="1"/>
  <c r="H53" i="14"/>
  <c r="H52" i="14"/>
  <c r="H51" i="14"/>
  <c r="H50" i="14"/>
  <c r="H49" i="14"/>
  <c r="H48" i="14"/>
  <c r="H47" i="14"/>
  <c r="H46" i="14"/>
  <c r="H45" i="14"/>
  <c r="H44" i="14"/>
  <c r="H43" i="14"/>
  <c r="I41" i="14"/>
  <c r="H40" i="14"/>
  <c r="J40" i="14" s="1"/>
  <c r="J39" i="14"/>
  <c r="H39" i="14"/>
  <c r="H38" i="14"/>
  <c r="H37" i="14"/>
  <c r="H36" i="14"/>
  <c r="H35" i="14"/>
  <c r="H34" i="14"/>
  <c r="H33" i="14"/>
  <c r="J33" i="14" s="1"/>
  <c r="H32" i="14"/>
  <c r="J32" i="14" s="1"/>
  <c r="H31" i="14"/>
  <c r="H30" i="14"/>
  <c r="J30" i="14" s="1"/>
  <c r="H29" i="14"/>
  <c r="H28" i="14"/>
  <c r="F16" i="14"/>
  <c r="F15" i="14"/>
  <c r="F14" i="14"/>
  <c r="F13" i="14"/>
  <c r="F12" i="14"/>
  <c r="F10" i="14"/>
  <c r="F9" i="14"/>
  <c r="F8" i="14"/>
  <c r="F6" i="14"/>
  <c r="F5" i="14"/>
  <c r="F4" i="14"/>
  <c r="F3" i="14"/>
  <c r="F21" i="12"/>
  <c r="I66" i="13"/>
  <c r="I69" i="13" s="1"/>
  <c r="J6" i="13" s="1"/>
  <c r="H65" i="13"/>
  <c r="J65" i="13" s="1"/>
  <c r="H64" i="13"/>
  <c r="J64" i="13" s="1"/>
  <c r="I61" i="13"/>
  <c r="H60" i="13"/>
  <c r="J60" i="13" s="1"/>
  <c r="H59" i="13"/>
  <c r="J59" i="13" s="1"/>
  <c r="H58" i="13"/>
  <c r="J58" i="13" s="1"/>
  <c r="H57" i="13"/>
  <c r="J57" i="13" s="1"/>
  <c r="H56" i="13"/>
  <c r="J56" i="13" s="1"/>
  <c r="H55" i="13"/>
  <c r="J55" i="13" s="1"/>
  <c r="H54" i="13"/>
  <c r="J54" i="13" s="1"/>
  <c r="H53" i="13"/>
  <c r="H52" i="13"/>
  <c r="H51" i="13"/>
  <c r="H50" i="13"/>
  <c r="H49" i="13"/>
  <c r="H48" i="13"/>
  <c r="H47" i="13"/>
  <c r="H46" i="13"/>
  <c r="H45" i="13"/>
  <c r="H44" i="13"/>
  <c r="H43" i="13"/>
  <c r="I41" i="13"/>
  <c r="H40" i="13"/>
  <c r="J40" i="13" s="1"/>
  <c r="J39" i="13"/>
  <c r="H39" i="13"/>
  <c r="H38" i="13"/>
  <c r="H37" i="13"/>
  <c r="H36" i="13"/>
  <c r="H35" i="13"/>
  <c r="H34" i="13"/>
  <c r="H33" i="13"/>
  <c r="J33" i="13" s="1"/>
  <c r="H32" i="13"/>
  <c r="J32" i="13" s="1"/>
  <c r="H31" i="13"/>
  <c r="H30" i="13"/>
  <c r="J30" i="13" s="1"/>
  <c r="H29" i="13"/>
  <c r="H28" i="13"/>
  <c r="F16" i="13"/>
  <c r="F15" i="13"/>
  <c r="F14" i="13"/>
  <c r="F13" i="13"/>
  <c r="F12" i="13"/>
  <c r="F10" i="13"/>
  <c r="F9" i="13"/>
  <c r="F8" i="13"/>
  <c r="F6" i="13"/>
  <c r="F5" i="13"/>
  <c r="F4" i="13"/>
  <c r="F3" i="13"/>
  <c r="I66" i="12"/>
  <c r="J65" i="12"/>
  <c r="H65" i="12"/>
  <c r="H64" i="12"/>
  <c r="J64" i="12" s="1"/>
  <c r="I61" i="12"/>
  <c r="I69" i="12" s="1"/>
  <c r="J6" i="12" s="1"/>
  <c r="H60" i="12"/>
  <c r="J60" i="12" s="1"/>
  <c r="J59" i="12"/>
  <c r="H59" i="12"/>
  <c r="H58" i="12"/>
  <c r="J58" i="12" s="1"/>
  <c r="J57" i="12"/>
  <c r="H57" i="12"/>
  <c r="H56" i="12"/>
  <c r="J56" i="12" s="1"/>
  <c r="J55" i="12"/>
  <c r="H55" i="12"/>
  <c r="H54" i="12"/>
  <c r="J54" i="12" s="1"/>
  <c r="H53" i="12"/>
  <c r="H52" i="12"/>
  <c r="H51" i="12"/>
  <c r="H50" i="12"/>
  <c r="H49" i="12"/>
  <c r="H48" i="12"/>
  <c r="H47" i="12"/>
  <c r="H46" i="12"/>
  <c r="H45" i="12"/>
  <c r="H44" i="12"/>
  <c r="H43" i="12"/>
  <c r="I41" i="12"/>
  <c r="H40" i="12"/>
  <c r="J40" i="12" s="1"/>
  <c r="H39" i="12"/>
  <c r="J39" i="12" s="1"/>
  <c r="H38" i="12"/>
  <c r="H37" i="12"/>
  <c r="H36" i="12"/>
  <c r="H35" i="12"/>
  <c r="H34" i="12"/>
  <c r="H33" i="12"/>
  <c r="J33" i="12" s="1"/>
  <c r="H32" i="12"/>
  <c r="J32" i="12" s="1"/>
  <c r="H31" i="12"/>
  <c r="H30" i="12"/>
  <c r="J30" i="12" s="1"/>
  <c r="H29" i="12"/>
  <c r="H28" i="12"/>
  <c r="J28" i="12" s="1"/>
  <c r="F16" i="12"/>
  <c r="F15" i="12"/>
  <c r="F14" i="12"/>
  <c r="F13" i="12"/>
  <c r="F12" i="12"/>
  <c r="F10" i="12"/>
  <c r="F9" i="12"/>
  <c r="F8" i="12"/>
  <c r="F6" i="12"/>
  <c r="F5" i="12"/>
  <c r="F4" i="12"/>
  <c r="F3" i="12"/>
  <c r="H6" i="11"/>
  <c r="F21" i="11"/>
  <c r="I66" i="11"/>
  <c r="I69" i="11" s="1"/>
  <c r="J6" i="11" s="1"/>
  <c r="H65" i="11"/>
  <c r="J65" i="11" s="1"/>
  <c r="H64" i="11"/>
  <c r="J64" i="11" s="1"/>
  <c r="I61" i="11"/>
  <c r="H60" i="11"/>
  <c r="J60" i="11" s="1"/>
  <c r="H59" i="11"/>
  <c r="J59" i="11" s="1"/>
  <c r="H58" i="11"/>
  <c r="J58" i="11" s="1"/>
  <c r="H57" i="11"/>
  <c r="J57" i="11" s="1"/>
  <c r="H56" i="11"/>
  <c r="J56" i="11" s="1"/>
  <c r="H55" i="11"/>
  <c r="J55" i="11" s="1"/>
  <c r="H54" i="11"/>
  <c r="J54" i="11" s="1"/>
  <c r="H53" i="11"/>
  <c r="H52" i="11"/>
  <c r="H51" i="11"/>
  <c r="H50" i="11"/>
  <c r="H49" i="11"/>
  <c r="H48" i="11"/>
  <c r="H47" i="11"/>
  <c r="H46" i="11"/>
  <c r="H45" i="11"/>
  <c r="H44" i="11"/>
  <c r="H43" i="11"/>
  <c r="I41" i="11"/>
  <c r="H40" i="11"/>
  <c r="J40" i="11" s="1"/>
  <c r="J39" i="11"/>
  <c r="H39" i="11"/>
  <c r="H38" i="11"/>
  <c r="H37" i="11"/>
  <c r="H36" i="11"/>
  <c r="H35" i="11"/>
  <c r="H34" i="11"/>
  <c r="H33" i="11"/>
  <c r="J33" i="11" s="1"/>
  <c r="H32" i="11"/>
  <c r="J32" i="11" s="1"/>
  <c r="H31" i="11"/>
  <c r="H30" i="11"/>
  <c r="J30" i="11" s="1"/>
  <c r="H29" i="11"/>
  <c r="H28" i="11"/>
  <c r="F16" i="11"/>
  <c r="F15" i="11"/>
  <c r="F14" i="11"/>
  <c r="F13" i="11"/>
  <c r="F12" i="11"/>
  <c r="F10" i="11"/>
  <c r="F9" i="11"/>
  <c r="F8" i="11"/>
  <c r="F6" i="11"/>
  <c r="F5" i="11"/>
  <c r="F4" i="11"/>
  <c r="F3" i="11"/>
  <c r="F21" i="10"/>
  <c r="I66" i="10"/>
  <c r="I69" i="10" s="1"/>
  <c r="J6" i="10" s="1"/>
  <c r="H65" i="10"/>
  <c r="J65" i="10" s="1"/>
  <c r="H64" i="10"/>
  <c r="J64" i="10" s="1"/>
  <c r="I61" i="10"/>
  <c r="H60" i="10"/>
  <c r="J60" i="10" s="1"/>
  <c r="H59" i="10"/>
  <c r="J59" i="10" s="1"/>
  <c r="H58" i="10"/>
  <c r="J58" i="10" s="1"/>
  <c r="H57" i="10"/>
  <c r="J57" i="10" s="1"/>
  <c r="H56" i="10"/>
  <c r="J56" i="10" s="1"/>
  <c r="H55" i="10"/>
  <c r="J55" i="10" s="1"/>
  <c r="H54" i="10"/>
  <c r="J54" i="10" s="1"/>
  <c r="H53" i="10"/>
  <c r="H52" i="10"/>
  <c r="H51" i="10"/>
  <c r="H50" i="10"/>
  <c r="H49" i="10"/>
  <c r="H48" i="10"/>
  <c r="H47" i="10"/>
  <c r="H46" i="10"/>
  <c r="H45" i="10"/>
  <c r="H44" i="10"/>
  <c r="H43" i="10"/>
  <c r="H61" i="10" s="1"/>
  <c r="I41" i="10"/>
  <c r="H40" i="10"/>
  <c r="J40" i="10" s="1"/>
  <c r="J39" i="10"/>
  <c r="H39" i="10"/>
  <c r="H38" i="10"/>
  <c r="H37" i="10"/>
  <c r="H36" i="10"/>
  <c r="H35" i="10"/>
  <c r="H34" i="10"/>
  <c r="H33" i="10"/>
  <c r="J33" i="10" s="1"/>
  <c r="H32" i="10"/>
  <c r="J32" i="10" s="1"/>
  <c r="H31" i="10"/>
  <c r="H30" i="10"/>
  <c r="J30" i="10" s="1"/>
  <c r="H29" i="10"/>
  <c r="H28" i="10"/>
  <c r="F16" i="10"/>
  <c r="F15" i="10"/>
  <c r="F14" i="10"/>
  <c r="F13" i="10"/>
  <c r="F12" i="10"/>
  <c r="F10" i="10"/>
  <c r="F9" i="10"/>
  <c r="F8" i="10"/>
  <c r="F6" i="10"/>
  <c r="F5" i="10"/>
  <c r="F4" i="10"/>
  <c r="F3" i="10"/>
  <c r="F16" i="9"/>
  <c r="F15" i="9"/>
  <c r="F14" i="9"/>
  <c r="F13" i="9"/>
  <c r="H41" i="14" l="1"/>
  <c r="H69" i="14" s="1"/>
  <c r="G6" i="14" s="1"/>
  <c r="H6" i="14" s="1"/>
  <c r="K6" i="14" s="1"/>
  <c r="H61" i="14"/>
  <c r="J28" i="14"/>
  <c r="J64" i="14"/>
  <c r="H61" i="13"/>
  <c r="H66" i="13"/>
  <c r="H41" i="13"/>
  <c r="H69" i="13"/>
  <c r="G6" i="13" s="1"/>
  <c r="H6" i="13" s="1"/>
  <c r="J28" i="13"/>
  <c r="H61" i="12"/>
  <c r="H41" i="12"/>
  <c r="H66" i="12"/>
  <c r="H41" i="11"/>
  <c r="H61" i="11"/>
  <c r="H66" i="11"/>
  <c r="H69" i="11" s="1"/>
  <c r="G6" i="11" s="1"/>
  <c r="J28" i="11"/>
  <c r="H41" i="10"/>
  <c r="H66" i="10"/>
  <c r="J28" i="10"/>
  <c r="F4" i="9"/>
  <c r="F5" i="9"/>
  <c r="F6" i="9"/>
  <c r="F8" i="9"/>
  <c r="F9" i="9"/>
  <c r="F10" i="9"/>
  <c r="F12" i="9"/>
  <c r="F3" i="9"/>
  <c r="I6" i="14" l="1"/>
  <c r="A4" i="14"/>
  <c r="I6" i="13"/>
  <c r="K6" i="13"/>
  <c r="A4" i="13"/>
  <c r="H69" i="12"/>
  <c r="G6" i="12" s="1"/>
  <c r="H6" i="12" s="1"/>
  <c r="K6" i="11"/>
  <c r="A4" i="11"/>
  <c r="I6" i="11"/>
  <c r="H69" i="10"/>
  <c r="G6" i="10" s="1"/>
  <c r="H6" i="10" s="1"/>
  <c r="K6" i="10" s="1"/>
  <c r="H34" i="9"/>
  <c r="K6" i="12" l="1"/>
  <c r="A4" i="12"/>
  <c r="I6" i="12"/>
  <c r="I6" i="10"/>
  <c r="A4" i="10"/>
  <c r="I66" i="9"/>
  <c r="H65" i="9"/>
  <c r="J65" i="9" s="1"/>
  <c r="H64" i="9"/>
  <c r="J64" i="9" s="1"/>
  <c r="I61" i="9"/>
  <c r="H60" i="9"/>
  <c r="J60" i="9" s="1"/>
  <c r="H59" i="9"/>
  <c r="J59" i="9" s="1"/>
  <c r="H58" i="9"/>
  <c r="J58" i="9" s="1"/>
  <c r="H57" i="9"/>
  <c r="J57" i="9" s="1"/>
  <c r="H56" i="9"/>
  <c r="J56" i="9" s="1"/>
  <c r="H55" i="9"/>
  <c r="J55" i="9" s="1"/>
  <c r="H54" i="9"/>
  <c r="J54" i="9" s="1"/>
  <c r="H53" i="9"/>
  <c r="H52" i="9"/>
  <c r="H51" i="9"/>
  <c r="H50" i="9"/>
  <c r="H49" i="9"/>
  <c r="H48" i="9"/>
  <c r="H47" i="9"/>
  <c r="H46" i="9"/>
  <c r="H45" i="9"/>
  <c r="H44" i="9"/>
  <c r="H43" i="9"/>
  <c r="I41" i="9"/>
  <c r="H40" i="9"/>
  <c r="J40" i="9" s="1"/>
  <c r="H39" i="9"/>
  <c r="J39" i="9" s="1"/>
  <c r="H38" i="9"/>
  <c r="H37" i="9"/>
  <c r="H36" i="9"/>
  <c r="H35" i="9"/>
  <c r="H33" i="9"/>
  <c r="J33" i="9" s="1"/>
  <c r="H32" i="9"/>
  <c r="J32" i="9" s="1"/>
  <c r="H31" i="9"/>
  <c r="H30" i="9"/>
  <c r="J30" i="9" s="1"/>
  <c r="H29" i="9"/>
  <c r="H28" i="9"/>
  <c r="I48" i="6"/>
  <c r="H47" i="6"/>
  <c r="J47" i="6" s="1"/>
  <c r="H46" i="6"/>
  <c r="J46" i="6" s="1"/>
  <c r="I43" i="6"/>
  <c r="H42" i="6"/>
  <c r="J42" i="6" s="1"/>
  <c r="H41" i="6"/>
  <c r="J41" i="6" s="1"/>
  <c r="H40" i="6"/>
  <c r="J40" i="6" s="1"/>
  <c r="H39" i="6"/>
  <c r="J39" i="6" s="1"/>
  <c r="H38" i="6"/>
  <c r="J38" i="6" s="1"/>
  <c r="H37" i="6"/>
  <c r="J37" i="6" s="1"/>
  <c r="H36" i="6"/>
  <c r="J36" i="6" s="1"/>
  <c r="H35" i="6"/>
  <c r="H34" i="6"/>
  <c r="H33" i="6"/>
  <c r="H32" i="6"/>
  <c r="H31" i="6"/>
  <c r="H30" i="6"/>
  <c r="H29" i="6"/>
  <c r="H28" i="6"/>
  <c r="H27" i="6"/>
  <c r="J27" i="6" s="1"/>
  <c r="I25" i="6"/>
  <c r="H24" i="6"/>
  <c r="J24" i="6" s="1"/>
  <c r="H23" i="6"/>
  <c r="J23" i="6" s="1"/>
  <c r="H22" i="6"/>
  <c r="H21" i="6"/>
  <c r="H20" i="6"/>
  <c r="H19" i="6"/>
  <c r="H18" i="6"/>
  <c r="H17" i="6"/>
  <c r="J17" i="6" s="1"/>
  <c r="H16" i="6"/>
  <c r="J16" i="6" s="1"/>
  <c r="H15" i="6"/>
  <c r="H14" i="6"/>
  <c r="J14" i="6" s="1"/>
  <c r="H13" i="6"/>
  <c r="H12" i="6"/>
  <c r="H61" i="9" l="1"/>
  <c r="H41" i="9"/>
  <c r="I51" i="6"/>
  <c r="J6" i="6" s="1"/>
  <c r="H43" i="6"/>
  <c r="I69" i="9"/>
  <c r="J6" i="9" s="1"/>
  <c r="H66" i="9"/>
  <c r="J28" i="9"/>
  <c r="H25" i="6"/>
  <c r="H48" i="6"/>
  <c r="J12" i="6"/>
  <c r="H51" i="6" l="1"/>
  <c r="G6" i="6" s="1"/>
  <c r="H6" i="6" s="1"/>
  <c r="H69" i="9"/>
  <c r="G6" i="9" s="1"/>
  <c r="I6" i="6" l="1"/>
  <c r="A4" i="6"/>
  <c r="K6" i="9"/>
  <c r="K6" i="6" l="1"/>
  <c r="I6" i="9"/>
  <c r="A4" i="9"/>
</calcChain>
</file>

<file path=xl/sharedStrings.xml><?xml version="1.0" encoding="utf-8"?>
<sst xmlns="http://schemas.openxmlformats.org/spreadsheetml/2006/main" count="479" uniqueCount="77">
  <si>
    <t>PRECIO UNITARIO</t>
  </si>
  <si>
    <t>ESTIMADO</t>
  </si>
  <si>
    <t>REAL</t>
  </si>
  <si>
    <t>COSTO TEORICO</t>
  </si>
  <si>
    <t>PRECIO DE VENTA</t>
  </si>
  <si>
    <t>GANANCIA TEORICA</t>
  </si>
  <si>
    <t>COSTO REAL</t>
  </si>
  <si>
    <t>GANANCIA REAL</t>
  </si>
  <si>
    <t>DESGLOSE</t>
  </si>
  <si>
    <t>PRESUPUESTO</t>
  </si>
  <si>
    <t>ACTUAL</t>
  </si>
  <si>
    <t>NEGATIVO/POSITIVO</t>
  </si>
  <si>
    <t>TAREA</t>
  </si>
  <si>
    <t>N PERSONAS</t>
  </si>
  <si>
    <t>PRECIO</t>
  </si>
  <si>
    <t>DIAS</t>
  </si>
  <si>
    <t>HORAS</t>
  </si>
  <si>
    <t>MANO DE OBRA</t>
  </si>
  <si>
    <t>Supervisor</t>
  </si>
  <si>
    <t>Tecnico</t>
  </si>
  <si>
    <t>Auxiliar</t>
  </si>
  <si>
    <t>Hora extra Supervisor ($2,29)</t>
  </si>
  <si>
    <t>Horas Extra Tecnicos ($1.88)</t>
  </si>
  <si>
    <t>Horas Extra Auxiliares ($1.50)</t>
  </si>
  <si>
    <t>MATERIALES</t>
  </si>
  <si>
    <t>CANTIDAD</t>
  </si>
  <si>
    <t>PU</t>
  </si>
  <si>
    <t>COMBUSTIBLE</t>
  </si>
  <si>
    <t>KM IDA Y VUELTA</t>
  </si>
  <si>
    <t>FACTOR</t>
  </si>
  <si>
    <t>Transporte de materiales</t>
  </si>
  <si>
    <t>TOTAL</t>
  </si>
  <si>
    <t>M2</t>
  </si>
  <si>
    <t>PINTURA CAUCHO CLORADO PARA SEÑALIZACION PARA PARQUEOS AZUL SATINADO
CODIGO 628307</t>
  </si>
  <si>
    <t>PINTURA CAUCHO CLORADO PARA SEÑALIZACION EN PARQUEOS BLANCO SATINADO
CODIGO 628303</t>
  </si>
  <si>
    <t>Lb wipe tela</t>
  </si>
  <si>
    <t>Rodillo de 4''</t>
  </si>
  <si>
    <t>BROCHA DE 1''</t>
  </si>
  <si>
    <t>GL THINNER</t>
  </si>
  <si>
    <t>U</t>
  </si>
  <si>
    <t xml:space="preserve">PINTURA CAUCHO CLORADO PARA TRAFICO AMARILLO MATE CODIGO 607490 </t>
  </si>
  <si>
    <t>GL  SOLVENTE INDUSTRIAL R2K4</t>
  </si>
  <si>
    <t xml:space="preserve"> SOLVENTE INDUSTRIAL R2K4</t>
  </si>
  <si>
    <t>m2</t>
  </si>
  <si>
    <t>freund</t>
  </si>
  <si>
    <t>LINEAS AMARILLAS</t>
  </si>
  <si>
    <t>TOTAL(M2)</t>
  </si>
  <si>
    <t>ELEMENTO</t>
  </si>
  <si>
    <t>viaticos</t>
  </si>
  <si>
    <t>RINDE 36ML LINEA DE 10CM  A 3 MANOS</t>
  </si>
  <si>
    <t>Epa</t>
  </si>
  <si>
    <t>DISCO POLIFAN 7X7/8 PLG Z40 PFC POWER
CODIGO 42745153</t>
  </si>
  <si>
    <t xml:space="preserve">Transporte de </t>
  </si>
  <si>
    <t>PERSONAL</t>
  </si>
  <si>
    <t>LARGO (M)</t>
  </si>
  <si>
    <t>ANCHO (M)</t>
  </si>
  <si>
    <t>TIRRO INDUSTRIAL 3/4PLG X 36YDA</t>
  </si>
  <si>
    <t>TIRRO DE 3/4PLG</t>
  </si>
  <si>
    <t>Lineas de Parqueo</t>
  </si>
  <si>
    <t>CANTIDAD (U)</t>
  </si>
  <si>
    <t>Flechas curva</t>
  </si>
  <si>
    <t>Flechas recta</t>
  </si>
  <si>
    <t>cordon de acera contorno de tienda de (25cm)</t>
  </si>
  <si>
    <t>cordon de acera contorno de tienda de (20cm)</t>
  </si>
  <si>
    <t>arriate 1</t>
  </si>
  <si>
    <t>Zona de Carga Linea de recuadro</t>
  </si>
  <si>
    <t>Letras zona de carga ( 11 letras de 40cm x 40cm)</t>
  </si>
  <si>
    <t>Letras Motocicletas ( 13 letras)</t>
  </si>
  <si>
    <t>Cebra 1</t>
  </si>
  <si>
    <t>Cebra 2</t>
  </si>
  <si>
    <t>LINEAS DE PARQUEO</t>
  </si>
  <si>
    <t>DISCO POLIFAN 7X7/8 PLG Z60 PFC ZIRKON. CODIGO 2042453</t>
  </si>
  <si>
    <t>BROCHA DE 3 PLG</t>
  </si>
  <si>
    <t>ML</t>
  </si>
  <si>
    <t xml:space="preserve">DISCO POLIFAN 4-1/2X7/8 PLG Z80 PFC ZIRKON. CODIGO 48584253 </t>
  </si>
  <si>
    <t>u</t>
  </si>
  <si>
    <t>1 LOGO DISCAPACITADOS 1.80M X 1.80M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</si>
</sst>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"/>
    <numFmt numFmtId="165" formatCode="_(&quot;$&quot;* #,##0.00_);_(&quot;$&quot;* \(#,##0.00\);_(&quot;$&quot;* &quot;-&quot;??_);_(@_)"/>
    <numFmt numFmtId="166" formatCode="_-* #,##0.0000\ _€_-;\-* #,##0.0000\ _€_-;_-* &quot;-&quot;??\ _€_-;_-@"/>
    <numFmt numFmtId="167" formatCode="_-&quot;$&quot;* #,##0.00_-;\-&quot;$&quot;* #,##0.00_-;_-&quot;$&quot;* &quot;-&quot;??_-;_-@"/>
  </numFmts>
  <fonts count="13" x14ac:knownFonts="1">
    <font>
      <sz val="12"/>
      <color theme="1"/>
      <name val="Arial"/>
    </font>
    <font>
      <sz val="12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0"/>
      <name val="Calibri"/>
      <family val="2"/>
    </font>
    <font>
      <b/>
      <sz val="14"/>
      <color theme="0"/>
      <name val="Calibri"/>
      <family val="2"/>
    </font>
    <font>
      <u/>
      <sz val="12"/>
      <color theme="10"/>
      <name val="Calibri"/>
      <family val="2"/>
    </font>
    <font>
      <b/>
      <sz val="22"/>
      <color rgb="FF1F497D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</font>
  </fonts>
  <fills count="17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B8A444"/>
        <bgColor rgb="FFB8A444"/>
      </patternFill>
    </fill>
    <fill>
      <patternFill patternType="solid">
        <fgColor rgb="FFE36C09"/>
        <bgColor rgb="FFE36C09"/>
      </patternFill>
    </fill>
    <fill>
      <patternFill patternType="solid">
        <fgColor rgb="FFEEECE1"/>
        <bgColor rgb="FFEEECE1"/>
      </patternFill>
    </fill>
    <fill>
      <patternFill patternType="solid">
        <fgColor rgb="FFC6D9F0"/>
        <bgColor rgb="FFC6D9F0"/>
      </patternFill>
    </fill>
    <fill>
      <patternFill patternType="solid">
        <fgColor rgb="FF1F497D"/>
        <bgColor rgb="FF1F497D"/>
      </patternFill>
    </fill>
    <fill>
      <patternFill patternType="solid">
        <fgColor rgb="FFDDD9C3"/>
        <bgColor rgb="FFDDD9C3"/>
      </patternFill>
    </fill>
    <fill>
      <patternFill patternType="solid">
        <fgColor rgb="FF8DB3E2"/>
        <bgColor rgb="FF8DB3E2"/>
      </patternFill>
    </fill>
    <fill>
      <patternFill patternType="solid">
        <fgColor rgb="FFB8CCE4"/>
        <bgColor rgb="FFB8CCE4"/>
      </patternFill>
    </fill>
    <fill>
      <patternFill patternType="solid">
        <fgColor rgb="FF548DD4"/>
        <bgColor rgb="FF548DD4"/>
      </patternFill>
    </fill>
    <fill>
      <patternFill patternType="solid">
        <fgColor rgb="FF92CDDC"/>
        <bgColor rgb="FF92CDDC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 applyFont="1" applyAlignment="1"/>
    <xf numFmtId="0" fontId="2" fillId="2" borderId="4" xfId="0" applyFont="1" applyFill="1" applyBorder="1"/>
    <xf numFmtId="0" fontId="2" fillId="3" borderId="4" xfId="0" applyFont="1" applyFill="1" applyBorder="1"/>
    <xf numFmtId="0" fontId="3" fillId="4" borderId="4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/>
    </xf>
    <xf numFmtId="0" fontId="3" fillId="3" borderId="4" xfId="0" applyFont="1" applyFill="1" applyBorder="1"/>
    <xf numFmtId="165" fontId="2" fillId="7" borderId="11" xfId="0" applyNumberFormat="1" applyFont="1" applyFill="1" applyBorder="1"/>
    <xf numFmtId="165" fontId="4" fillId="7" borderId="12" xfId="0" applyNumberFormat="1" applyFont="1" applyFill="1" applyBorder="1" applyAlignment="1"/>
    <xf numFmtId="165" fontId="2" fillId="7" borderId="13" xfId="0" applyNumberFormat="1" applyFont="1" applyFill="1" applyBorder="1"/>
    <xf numFmtId="166" fontId="2" fillId="3" borderId="4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left" vertical="center"/>
    </xf>
    <xf numFmtId="0" fontId="6" fillId="9" borderId="4" xfId="0" applyFont="1" applyFill="1" applyBorder="1" applyAlignment="1">
      <alignment horizontal="left" vertical="top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3" fillId="2" borderId="4" xfId="0" applyFont="1" applyFill="1" applyBorder="1"/>
    <xf numFmtId="0" fontId="4" fillId="11" borderId="18" xfId="0" applyFont="1" applyFill="1" applyBorder="1"/>
    <xf numFmtId="165" fontId="2" fillId="11" borderId="18" xfId="0" applyNumberFormat="1" applyFont="1" applyFill="1" applyBorder="1"/>
    <xf numFmtId="0" fontId="2" fillId="11" borderId="18" xfId="0" applyFont="1" applyFill="1" applyBorder="1"/>
    <xf numFmtId="165" fontId="2" fillId="3" borderId="18" xfId="0" applyNumberFormat="1" applyFont="1" applyFill="1" applyBorder="1"/>
    <xf numFmtId="165" fontId="2" fillId="2" borderId="4" xfId="0" applyNumberFormat="1" applyFont="1" applyFill="1" applyBorder="1"/>
    <xf numFmtId="0" fontId="4" fillId="11" borderId="18" xfId="0" applyFont="1" applyFill="1" applyBorder="1" applyAlignment="1"/>
    <xf numFmtId="0" fontId="2" fillId="2" borderId="4" xfId="0" applyFont="1" applyFill="1" applyBorder="1" applyAlignment="1">
      <alignment wrapText="1"/>
    </xf>
    <xf numFmtId="165" fontId="2" fillId="8" borderId="4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wrapText="1"/>
    </xf>
    <xf numFmtId="0" fontId="4" fillId="11" borderId="18" xfId="0" applyFont="1" applyFill="1" applyBorder="1" applyAlignment="1">
      <alignment horizontal="center" vertical="center"/>
    </xf>
    <xf numFmtId="165" fontId="4" fillId="11" borderId="18" xfId="0" applyNumberFormat="1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165" fontId="2" fillId="11" borderId="18" xfId="0" applyNumberFormat="1" applyFont="1" applyFill="1" applyBorder="1" applyAlignment="1">
      <alignment horizontal="center" vertical="center"/>
    </xf>
    <xf numFmtId="165" fontId="2" fillId="12" borderId="4" xfId="0" applyNumberFormat="1" applyFont="1" applyFill="1" applyBorder="1"/>
    <xf numFmtId="165" fontId="4" fillId="11" borderId="18" xfId="0" applyNumberFormat="1" applyFont="1" applyFill="1" applyBorder="1" applyAlignment="1"/>
    <xf numFmtId="0" fontId="7" fillId="13" borderId="4" xfId="0" applyFont="1" applyFill="1" applyBorder="1"/>
    <xf numFmtId="165" fontId="7" fillId="13" borderId="4" xfId="0" applyNumberFormat="1" applyFont="1" applyFill="1" applyBorder="1"/>
    <xf numFmtId="0" fontId="2" fillId="0" borderId="0" xfId="0" applyFont="1" applyAlignment="1">
      <alignment horizontal="center" vertical="center"/>
    </xf>
    <xf numFmtId="14" fontId="4" fillId="3" borderId="4" xfId="0" applyNumberFormat="1" applyFont="1" applyFill="1" applyBorder="1" applyAlignment="1">
      <alignment horizontal="right"/>
    </xf>
    <xf numFmtId="165" fontId="2" fillId="2" borderId="28" xfId="0" applyNumberFormat="1" applyFont="1" applyFill="1" applyBorder="1"/>
    <xf numFmtId="0" fontId="3" fillId="10" borderId="28" xfId="0" applyFont="1" applyFill="1" applyBorder="1" applyAlignment="1">
      <alignment horizontal="center" vertical="center" textRotation="255"/>
    </xf>
    <xf numFmtId="0" fontId="2" fillId="3" borderId="28" xfId="0" applyFont="1" applyFill="1" applyBorder="1"/>
    <xf numFmtId="0" fontId="0" fillId="0" borderId="0" xfId="0" applyFont="1" applyAlignment="1"/>
    <xf numFmtId="0" fontId="4" fillId="2" borderId="28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167" fontId="4" fillId="11" borderId="18" xfId="0" applyNumberFormat="1" applyFont="1" applyFill="1" applyBorder="1" applyAlignment="1">
      <alignment vertical="center"/>
    </xf>
    <xf numFmtId="0" fontId="4" fillId="2" borderId="28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wrapText="1"/>
    </xf>
    <xf numFmtId="0" fontId="10" fillId="2" borderId="28" xfId="0" applyFont="1" applyFill="1" applyBorder="1" applyAlignment="1"/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wrapText="1"/>
    </xf>
    <xf numFmtId="0" fontId="10" fillId="2" borderId="28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right"/>
    </xf>
    <xf numFmtId="0" fontId="6" fillId="5" borderId="30" xfId="0" applyFont="1" applyFill="1" applyBorder="1" applyAlignment="1">
      <alignment horizontal="center" vertical="center" wrapText="1"/>
    </xf>
    <xf numFmtId="165" fontId="2" fillId="7" borderId="31" xfId="0" applyNumberFormat="1" applyFont="1" applyFill="1" applyBorder="1"/>
    <xf numFmtId="0" fontId="0" fillId="0" borderId="0" xfId="0" applyFont="1" applyAlignment="1"/>
    <xf numFmtId="0" fontId="2" fillId="3" borderId="28" xfId="0" applyFont="1" applyFill="1" applyBorder="1" applyAlignment="1">
      <alignment horizontal="left"/>
    </xf>
    <xf numFmtId="1" fontId="4" fillId="11" borderId="18" xfId="0" applyNumberFormat="1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/>
    </xf>
    <xf numFmtId="165" fontId="2" fillId="11" borderId="18" xfId="0" applyNumberFormat="1" applyFont="1" applyFill="1" applyBorder="1" applyAlignment="1">
      <alignment horizontal="center"/>
    </xf>
    <xf numFmtId="0" fontId="2" fillId="11" borderId="18" xfId="0" applyFont="1" applyFill="1" applyBorder="1" applyAlignment="1">
      <alignment horizontal="center"/>
    </xf>
    <xf numFmtId="0" fontId="0" fillId="0" borderId="29" xfId="0" applyFont="1" applyBorder="1" applyAlignment="1"/>
    <xf numFmtId="0" fontId="0" fillId="0" borderId="29" xfId="0" applyFont="1" applyBorder="1" applyAlignment="1">
      <alignment horizontal="center" vertical="center"/>
    </xf>
    <xf numFmtId="0" fontId="0" fillId="0" borderId="0" xfId="0" applyFont="1" applyAlignment="1"/>
    <xf numFmtId="0" fontId="10" fillId="2" borderId="28" xfId="0" applyFont="1" applyFill="1" applyBorder="1" applyAlignment="1">
      <alignment vertical="center"/>
    </xf>
    <xf numFmtId="0" fontId="3" fillId="3" borderId="32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/>
    </xf>
    <xf numFmtId="0" fontId="2" fillId="3" borderId="33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 vertical="center"/>
    </xf>
    <xf numFmtId="0" fontId="2" fillId="15" borderId="34" xfId="0" applyFont="1" applyFill="1" applyBorder="1" applyAlignment="1">
      <alignment horizontal="center" vertical="center" wrapText="1"/>
    </xf>
    <xf numFmtId="0" fontId="2" fillId="15" borderId="35" xfId="0" applyFont="1" applyFill="1" applyBorder="1" applyAlignment="1">
      <alignment horizontal="center" vertical="center" wrapText="1"/>
    </xf>
    <xf numFmtId="0" fontId="2" fillId="15" borderId="35" xfId="0" applyFont="1" applyFill="1" applyBorder="1" applyAlignment="1">
      <alignment horizontal="center"/>
    </xf>
    <xf numFmtId="0" fontId="2" fillId="15" borderId="36" xfId="0" applyFont="1" applyFill="1" applyBorder="1" applyAlignment="1">
      <alignment horizontal="center" vertical="center"/>
    </xf>
    <xf numFmtId="0" fontId="2" fillId="15" borderId="37" xfId="0" applyFont="1" applyFill="1" applyBorder="1" applyAlignment="1">
      <alignment horizontal="center" vertical="center" wrapText="1"/>
    </xf>
    <xf numFmtId="0" fontId="4" fillId="15" borderId="29" xfId="0" applyFont="1" applyFill="1" applyBorder="1" applyAlignment="1">
      <alignment horizontal="center" vertical="center"/>
    </xf>
    <xf numFmtId="0" fontId="2" fillId="15" borderId="29" xfId="0" applyFont="1" applyFill="1" applyBorder="1" applyAlignment="1">
      <alignment horizontal="center" vertical="center"/>
    </xf>
    <xf numFmtId="0" fontId="2" fillId="15" borderId="29" xfId="0" applyFont="1" applyFill="1" applyBorder="1" applyAlignment="1">
      <alignment horizontal="center"/>
    </xf>
    <xf numFmtId="0" fontId="2" fillId="15" borderId="38" xfId="0" applyFont="1" applyFill="1" applyBorder="1" applyAlignment="1">
      <alignment horizontal="center" vertical="center"/>
    </xf>
    <xf numFmtId="0" fontId="0" fillId="16" borderId="29" xfId="0" applyFont="1" applyFill="1" applyBorder="1" applyAlignment="1">
      <alignment horizontal="center" vertical="center"/>
    </xf>
    <xf numFmtId="0" fontId="2" fillId="15" borderId="39" xfId="0" applyFont="1" applyFill="1" applyBorder="1" applyAlignment="1">
      <alignment horizontal="center" vertical="center" wrapText="1"/>
    </xf>
    <xf numFmtId="0" fontId="2" fillId="15" borderId="40" xfId="0" applyFont="1" applyFill="1" applyBorder="1" applyAlignment="1">
      <alignment horizontal="center"/>
    </xf>
    <xf numFmtId="0" fontId="2" fillId="15" borderId="40" xfId="0" applyFont="1" applyFill="1" applyBorder="1" applyAlignment="1">
      <alignment horizontal="center" vertical="center"/>
    </xf>
    <xf numFmtId="0" fontId="2" fillId="15" borderId="4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32" xfId="0" applyFont="1" applyBorder="1" applyAlignment="1"/>
    <xf numFmtId="0" fontId="0" fillId="0" borderId="32" xfId="0" applyFont="1" applyBorder="1" applyAlignment="1">
      <alignment horizontal="center" vertical="center"/>
    </xf>
    <xf numFmtId="0" fontId="2" fillId="15" borderId="35" xfId="0" applyFont="1" applyFill="1" applyBorder="1" applyAlignment="1">
      <alignment horizontal="center" vertical="center"/>
    </xf>
    <xf numFmtId="0" fontId="0" fillId="16" borderId="42" xfId="0" applyFont="1" applyFill="1" applyBorder="1" applyAlignment="1"/>
    <xf numFmtId="0" fontId="2" fillId="15" borderId="43" xfId="0" applyFont="1" applyFill="1" applyBorder="1" applyAlignment="1">
      <alignment horizontal="center" vertical="center"/>
    </xf>
    <xf numFmtId="0" fontId="0" fillId="16" borderId="44" xfId="0" applyFont="1" applyFill="1" applyBorder="1" applyAlignment="1">
      <alignment horizontal="center" vertical="center"/>
    </xf>
    <xf numFmtId="2" fontId="4" fillId="11" borderId="18" xfId="0" applyNumberFormat="1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 textRotation="255"/>
    </xf>
    <xf numFmtId="0" fontId="1" fillId="0" borderId="19" xfId="0" applyFont="1" applyBorder="1"/>
    <xf numFmtId="0" fontId="1" fillId="0" borderId="20" xfId="0" applyFont="1" applyBorder="1"/>
    <xf numFmtId="0" fontId="8" fillId="14" borderId="21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0" xfId="0" applyFont="1" applyAlignment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9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3" fillId="3" borderId="6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3" fillId="3" borderId="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2" fillId="3" borderId="28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0</xdr:rowOff>
    </xdr:from>
    <xdr:ext cx="57150" cy="0"/>
    <xdr:pic>
      <xdr:nvPicPr>
        <xdr:cNvPr id="2" name="image2.png" descr="Recorte de pantalla">
          <a:extLst>
            <a:ext uri="{FF2B5EF4-FFF2-40B4-BE49-F238E27FC236}">
              <a16:creationId xmlns:a16="http://schemas.microsoft.com/office/drawing/2014/main" id="{299A389B-C8CF-42B3-97D3-D157297E23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943225"/>
          <a:ext cx="57150" cy="0"/>
        </a:xfrm>
        <a:prstGeom prst="rect">
          <a:avLst/>
        </a:prstGeom>
        <a:noFill/>
      </xdr:spPr>
    </xdr:pic>
    <xdr:clientData fLocksWithSheet="0"/>
  </xdr:oneCellAnchor>
  <xdr:twoCellAnchor>
    <xdr:from>
      <xdr:col>11</xdr:col>
      <xdr:colOff>299661</xdr:colOff>
      <xdr:row>0</xdr:row>
      <xdr:rowOff>53512</xdr:rowOff>
    </xdr:from>
    <xdr:to>
      <xdr:col>18</xdr:col>
      <xdr:colOff>111361</xdr:colOff>
      <xdr:row>43</xdr:row>
      <xdr:rowOff>457533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D4492BD9-9102-4E1B-B330-D29D8C3D94FF}"/>
            </a:ext>
          </a:extLst>
        </xdr:cNvPr>
        <xdr:cNvGrpSpPr/>
      </xdr:nvGrpSpPr>
      <xdr:grpSpPr>
        <a:xfrm>
          <a:off x="19328257" y="53512"/>
          <a:ext cx="6554115" cy="12529667"/>
          <a:chOff x="12767782" y="-749157"/>
          <a:chExt cx="6554115" cy="7970509"/>
        </a:xfrm>
      </xdr:grpSpPr>
      <xdr:pic>
        <xdr:nvPicPr>
          <xdr:cNvPr id="28" name="Imagen 27">
            <a:extLst>
              <a:ext uri="{FF2B5EF4-FFF2-40B4-BE49-F238E27FC236}">
                <a16:creationId xmlns:a16="http://schemas.microsoft.com/office/drawing/2014/main" id="{0F54175F-4111-4E1F-BFEF-F041E27D02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78484" y="-749157"/>
            <a:ext cx="6525536" cy="5668166"/>
          </a:xfrm>
          <a:prstGeom prst="rect">
            <a:avLst/>
          </a:prstGeom>
        </xdr:spPr>
      </xdr:pic>
      <xdr:pic>
        <xdr:nvPicPr>
          <xdr:cNvPr id="30" name="Imagen 29">
            <a:extLst>
              <a:ext uri="{FF2B5EF4-FFF2-40B4-BE49-F238E27FC236}">
                <a16:creationId xmlns:a16="http://schemas.microsoft.com/office/drawing/2014/main" id="{91E6F27A-B338-41B6-97A9-260F79929D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67782" y="4858822"/>
            <a:ext cx="6554115" cy="236253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0</xdr:rowOff>
    </xdr:from>
    <xdr:ext cx="57150" cy="0"/>
    <xdr:pic>
      <xdr:nvPicPr>
        <xdr:cNvPr id="2" name="image2.png" descr="Recorte de pantalla">
          <a:extLst>
            <a:ext uri="{FF2B5EF4-FFF2-40B4-BE49-F238E27FC236}">
              <a16:creationId xmlns:a16="http://schemas.microsoft.com/office/drawing/2014/main" id="{246FE34A-9855-4C2B-825C-0E91E439AE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591550"/>
          <a:ext cx="57150" cy="0"/>
        </a:xfrm>
        <a:prstGeom prst="rect">
          <a:avLst/>
        </a:prstGeom>
        <a:noFill/>
      </xdr:spPr>
    </xdr:pic>
    <xdr:clientData fLocksWithSheet="0"/>
  </xdr:oneCellAnchor>
  <xdr:twoCellAnchor>
    <xdr:from>
      <xdr:col>11</xdr:col>
      <xdr:colOff>299661</xdr:colOff>
      <xdr:row>0</xdr:row>
      <xdr:rowOff>53512</xdr:rowOff>
    </xdr:from>
    <xdr:to>
      <xdr:col>18</xdr:col>
      <xdr:colOff>111361</xdr:colOff>
      <xdr:row>43</xdr:row>
      <xdr:rowOff>457533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54044CD1-13CF-4091-9A30-D755FA6D4E73}"/>
            </a:ext>
          </a:extLst>
        </xdr:cNvPr>
        <xdr:cNvGrpSpPr/>
      </xdr:nvGrpSpPr>
      <xdr:grpSpPr>
        <a:xfrm>
          <a:off x="19328257" y="53512"/>
          <a:ext cx="6554115" cy="12529667"/>
          <a:chOff x="12767782" y="-749157"/>
          <a:chExt cx="6554115" cy="7970509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0C45E5A5-051D-4A39-9A89-B2A2A5D07B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78484" y="-749157"/>
            <a:ext cx="6525536" cy="5668166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1AEE155C-CA33-43A0-8F1E-5E8532A2BA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67782" y="4858822"/>
            <a:ext cx="6554115" cy="236253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0</xdr:rowOff>
    </xdr:from>
    <xdr:ext cx="57150" cy="0"/>
    <xdr:pic>
      <xdr:nvPicPr>
        <xdr:cNvPr id="2" name="image2.png" descr="Recorte de pantalla">
          <a:extLst>
            <a:ext uri="{FF2B5EF4-FFF2-40B4-BE49-F238E27FC236}">
              <a16:creationId xmlns:a16="http://schemas.microsoft.com/office/drawing/2014/main" id="{7BEC0C9D-8904-4042-989F-AA6505A191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591550"/>
          <a:ext cx="57150" cy="0"/>
        </a:xfrm>
        <a:prstGeom prst="rect">
          <a:avLst/>
        </a:prstGeom>
        <a:noFill/>
      </xdr:spPr>
    </xdr:pic>
    <xdr:clientData fLocksWithSheet="0"/>
  </xdr:oneCellAnchor>
  <xdr:twoCellAnchor>
    <xdr:from>
      <xdr:col>11</xdr:col>
      <xdr:colOff>299661</xdr:colOff>
      <xdr:row>0</xdr:row>
      <xdr:rowOff>53512</xdr:rowOff>
    </xdr:from>
    <xdr:to>
      <xdr:col>18</xdr:col>
      <xdr:colOff>111361</xdr:colOff>
      <xdr:row>43</xdr:row>
      <xdr:rowOff>457533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534D40C1-062C-4607-9ED4-7FFCAD173DD4}"/>
            </a:ext>
          </a:extLst>
        </xdr:cNvPr>
        <xdr:cNvGrpSpPr/>
      </xdr:nvGrpSpPr>
      <xdr:grpSpPr>
        <a:xfrm>
          <a:off x="19328257" y="53512"/>
          <a:ext cx="6554115" cy="12529667"/>
          <a:chOff x="12767782" y="-749157"/>
          <a:chExt cx="6554115" cy="7970509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10B9E137-03DA-46CC-B828-F45376F582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78484" y="-749157"/>
            <a:ext cx="6525536" cy="5668166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C68A3EC1-BA10-4234-8C1D-C066D3ABDA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67782" y="4858822"/>
            <a:ext cx="6554115" cy="2362530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0</xdr:rowOff>
    </xdr:from>
    <xdr:ext cx="57150" cy="0"/>
    <xdr:pic>
      <xdr:nvPicPr>
        <xdr:cNvPr id="2" name="image2.png" descr="Recorte de pantalla">
          <a:extLst>
            <a:ext uri="{FF2B5EF4-FFF2-40B4-BE49-F238E27FC236}">
              <a16:creationId xmlns:a16="http://schemas.microsoft.com/office/drawing/2014/main" id="{E23DB548-F131-4DA3-9DCB-E047D595E6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591550"/>
          <a:ext cx="57150" cy="0"/>
        </a:xfrm>
        <a:prstGeom prst="rect">
          <a:avLst/>
        </a:prstGeom>
        <a:noFill/>
      </xdr:spPr>
    </xdr:pic>
    <xdr:clientData fLocksWithSheet="0"/>
  </xdr:oneCellAnchor>
  <xdr:twoCellAnchor>
    <xdr:from>
      <xdr:col>11</xdr:col>
      <xdr:colOff>299661</xdr:colOff>
      <xdr:row>0</xdr:row>
      <xdr:rowOff>53512</xdr:rowOff>
    </xdr:from>
    <xdr:to>
      <xdr:col>18</xdr:col>
      <xdr:colOff>111361</xdr:colOff>
      <xdr:row>43</xdr:row>
      <xdr:rowOff>457533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6C7939B0-F999-440E-8294-96700DC5EA69}"/>
            </a:ext>
          </a:extLst>
        </xdr:cNvPr>
        <xdr:cNvGrpSpPr/>
      </xdr:nvGrpSpPr>
      <xdr:grpSpPr>
        <a:xfrm>
          <a:off x="19328257" y="53512"/>
          <a:ext cx="6554115" cy="12529667"/>
          <a:chOff x="12767782" y="-749157"/>
          <a:chExt cx="6554115" cy="7970509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A2CAEEFA-6671-4F29-BC0A-355CBBE46A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78484" y="-749157"/>
            <a:ext cx="6525536" cy="5668166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0B7E5131-7BB2-490F-8ACD-3DAF5EC67B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67782" y="4858822"/>
            <a:ext cx="6554115" cy="2362530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0</xdr:rowOff>
    </xdr:from>
    <xdr:ext cx="57150" cy="0"/>
    <xdr:pic>
      <xdr:nvPicPr>
        <xdr:cNvPr id="2" name="image2.png" descr="Recorte de pantalla">
          <a:extLst>
            <a:ext uri="{FF2B5EF4-FFF2-40B4-BE49-F238E27FC236}">
              <a16:creationId xmlns:a16="http://schemas.microsoft.com/office/drawing/2014/main" id="{3CE4D4DE-4F55-43EB-8E7A-362B682CDA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591550"/>
          <a:ext cx="57150" cy="0"/>
        </a:xfrm>
        <a:prstGeom prst="rect">
          <a:avLst/>
        </a:prstGeom>
        <a:noFill/>
      </xdr:spPr>
    </xdr:pic>
    <xdr:clientData fLocksWithSheet="0"/>
  </xdr:oneCellAnchor>
  <xdr:twoCellAnchor>
    <xdr:from>
      <xdr:col>11</xdr:col>
      <xdr:colOff>299661</xdr:colOff>
      <xdr:row>0</xdr:row>
      <xdr:rowOff>53512</xdr:rowOff>
    </xdr:from>
    <xdr:to>
      <xdr:col>18</xdr:col>
      <xdr:colOff>111361</xdr:colOff>
      <xdr:row>43</xdr:row>
      <xdr:rowOff>457533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213EE458-AE04-4420-A3AA-AC9AD9E03BEF}"/>
            </a:ext>
          </a:extLst>
        </xdr:cNvPr>
        <xdr:cNvGrpSpPr/>
      </xdr:nvGrpSpPr>
      <xdr:grpSpPr>
        <a:xfrm>
          <a:off x="19328257" y="53512"/>
          <a:ext cx="6554115" cy="12529667"/>
          <a:chOff x="12767782" y="-749157"/>
          <a:chExt cx="6554115" cy="7970509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A090421C-09AD-4A04-B6B7-94B55D9074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78484" y="-749157"/>
            <a:ext cx="6525536" cy="5668166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266FEEA2-1B90-4915-9EE7-9DE190386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67782" y="4858822"/>
            <a:ext cx="6554115" cy="2362530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0</xdr:rowOff>
    </xdr:from>
    <xdr:ext cx="57150" cy="0"/>
    <xdr:pic>
      <xdr:nvPicPr>
        <xdr:cNvPr id="2" name="image2.png" descr="Recorte de pantalla">
          <a:extLst>
            <a:ext uri="{FF2B5EF4-FFF2-40B4-BE49-F238E27FC236}">
              <a16:creationId xmlns:a16="http://schemas.microsoft.com/office/drawing/2014/main" id="{A0A9C780-56EC-4CA4-8AFF-2B8833DE66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591550"/>
          <a:ext cx="57150" cy="0"/>
        </a:xfrm>
        <a:prstGeom prst="rect">
          <a:avLst/>
        </a:prstGeom>
        <a:noFill/>
      </xdr:spPr>
    </xdr:pic>
    <xdr:clientData fLocksWithSheet="0"/>
  </xdr:oneCellAnchor>
  <xdr:twoCellAnchor>
    <xdr:from>
      <xdr:col>11</xdr:col>
      <xdr:colOff>299661</xdr:colOff>
      <xdr:row>0</xdr:row>
      <xdr:rowOff>53512</xdr:rowOff>
    </xdr:from>
    <xdr:to>
      <xdr:col>18</xdr:col>
      <xdr:colOff>111361</xdr:colOff>
      <xdr:row>43</xdr:row>
      <xdr:rowOff>457533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F327DDC9-FB65-4C0D-83EF-C256154C485E}"/>
            </a:ext>
          </a:extLst>
        </xdr:cNvPr>
        <xdr:cNvGrpSpPr/>
      </xdr:nvGrpSpPr>
      <xdr:grpSpPr>
        <a:xfrm>
          <a:off x="19328257" y="53512"/>
          <a:ext cx="6554115" cy="12529667"/>
          <a:chOff x="12767782" y="-749157"/>
          <a:chExt cx="6554115" cy="7970509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B95A79DE-09AA-4F54-A2D4-D4DD7708F0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78484" y="-749157"/>
            <a:ext cx="6525536" cy="5668166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DC501CA5-6ECE-4F15-BC8C-16B78F6ED5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67782" y="4858822"/>
            <a:ext cx="6554115" cy="2362530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57150" cy="0"/>
    <xdr:pic>
      <xdr:nvPicPr>
        <xdr:cNvPr id="2" name="image2.png" descr="Recorte de pantalla">
          <a:extLst>
            <a:ext uri="{FF2B5EF4-FFF2-40B4-BE49-F238E27FC236}">
              <a16:creationId xmlns:a16="http://schemas.microsoft.com/office/drawing/2014/main" id="{210A352E-7A49-4821-9FE2-5ABE62D5A3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943225"/>
          <a:ext cx="57150" cy="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1EFA-D9A1-4862-B28F-004C8F09DBEA}">
  <dimension ref="A1:O1022"/>
  <sheetViews>
    <sheetView tabSelected="1" zoomScale="89" zoomScaleNormal="89" workbookViewId="0">
      <selection activeCell="H7" sqref="H7"/>
    </sheetView>
  </sheetViews>
  <sheetFormatPr baseColWidth="10" defaultColWidth="11.21875" defaultRowHeight="15" customHeight="1" x14ac:dyDescent="0.2"/>
  <cols>
    <col min="1" max="1" width="49.77734375" style="48" customWidth="1"/>
    <col min="2" max="2" width="33" style="48" customWidth="1"/>
    <col min="3" max="4" width="11.21875" style="48" customWidth="1"/>
    <col min="5" max="5" width="15.33203125" style="48" customWidth="1"/>
    <col min="6" max="6" width="11.21875" style="48" customWidth="1"/>
    <col min="7" max="7" width="14" style="48" customWidth="1"/>
    <col min="8" max="8" width="15.109375" style="48" customWidth="1"/>
    <col min="9" max="9" width="17.77734375" style="48" customWidth="1"/>
    <col min="10" max="10" width="21.44140625" style="48" customWidth="1"/>
    <col min="11" max="11" width="21.88671875" style="48" customWidth="1"/>
    <col min="12" max="16384" width="11.21875" style="48"/>
  </cols>
  <sheetData>
    <row r="1" spans="1:15" ht="36.75" customHeight="1" x14ac:dyDescent="0.25">
      <c r="A1" s="126" t="s">
        <v>70</v>
      </c>
      <c r="B1" s="127"/>
      <c r="C1" s="127"/>
      <c r="D1" s="127"/>
      <c r="E1" s="127"/>
      <c r="F1" s="127"/>
      <c r="G1" s="127"/>
      <c r="H1" s="127"/>
      <c r="I1" s="127"/>
      <c r="J1" s="128"/>
      <c r="K1" s="1"/>
      <c r="L1" s="2"/>
    </row>
    <row r="2" spans="1:15" ht="15.75" customHeight="1" thickBot="1" x14ac:dyDescent="0.3">
      <c r="A2" s="2"/>
      <c r="B2" s="84" t="s">
        <v>47</v>
      </c>
      <c r="C2" s="84" t="s">
        <v>54</v>
      </c>
      <c r="D2" s="84" t="s">
        <v>55</v>
      </c>
      <c r="E2" s="84" t="s">
        <v>59</v>
      </c>
      <c r="F2" s="85" t="s">
        <v>43</v>
      </c>
      <c r="G2" s="2"/>
      <c r="H2" s="2"/>
      <c r="I2" s="2"/>
      <c r="J2" s="2"/>
      <c r="K2" s="2"/>
      <c r="L2" s="2"/>
    </row>
    <row r="3" spans="1:15" ht="15.75" customHeight="1" thickBot="1" x14ac:dyDescent="0.3">
      <c r="A3" s="3" t="s">
        <v>0</v>
      </c>
      <c r="B3" s="89" t="s">
        <v>58</v>
      </c>
      <c r="C3" s="90">
        <v>4.5999999999999996</v>
      </c>
      <c r="D3" s="90">
        <v>0.1</v>
      </c>
      <c r="E3" s="91">
        <v>2</v>
      </c>
      <c r="F3" s="92">
        <f>C3*D3*E3</f>
        <v>0.91999999999999993</v>
      </c>
      <c r="G3" s="47"/>
      <c r="H3" s="2"/>
      <c r="I3" s="2"/>
      <c r="J3" s="2"/>
      <c r="K3" s="2"/>
      <c r="L3" s="2"/>
    </row>
    <row r="4" spans="1:15" ht="15.75" customHeight="1" thickBot="1" x14ac:dyDescent="0.3">
      <c r="A4" s="4">
        <f>H6/A6</f>
        <v>8.0811999999999991</v>
      </c>
      <c r="B4" s="93" t="s">
        <v>58</v>
      </c>
      <c r="C4" s="94">
        <v>5.6</v>
      </c>
      <c r="D4" s="95">
        <v>0.1</v>
      </c>
      <c r="E4" s="96">
        <v>8</v>
      </c>
      <c r="F4" s="97">
        <f t="shared" ref="F4:F16" si="0">C4*D4*E4</f>
        <v>4.4799999999999995</v>
      </c>
      <c r="G4" s="129" t="s">
        <v>1</v>
      </c>
      <c r="H4" s="130"/>
      <c r="I4" s="131"/>
      <c r="J4" s="132" t="s">
        <v>2</v>
      </c>
      <c r="K4" s="131"/>
      <c r="L4" s="2"/>
      <c r="M4" s="2"/>
      <c r="N4" s="2"/>
      <c r="O4" s="2"/>
    </row>
    <row r="5" spans="1:15" ht="32.25" customHeight="1" x14ac:dyDescent="0.25">
      <c r="A5" s="106" t="s">
        <v>73</v>
      </c>
      <c r="B5" s="93" t="s">
        <v>58</v>
      </c>
      <c r="C5" s="98">
        <v>5.15</v>
      </c>
      <c r="D5" s="95">
        <v>0.1</v>
      </c>
      <c r="E5" s="98">
        <v>8</v>
      </c>
      <c r="F5" s="97">
        <f t="shared" si="0"/>
        <v>4.12</v>
      </c>
      <c r="G5" s="72" t="s">
        <v>3</v>
      </c>
      <c r="H5" s="6" t="s">
        <v>4</v>
      </c>
      <c r="I5" s="7" t="s">
        <v>5</v>
      </c>
      <c r="J5" s="8" t="s">
        <v>6</v>
      </c>
      <c r="K5" s="9" t="s">
        <v>7</v>
      </c>
      <c r="L5" s="2"/>
      <c r="M5" s="2"/>
      <c r="N5" s="2"/>
      <c r="O5" s="2"/>
    </row>
    <row r="6" spans="1:15" ht="15.75" customHeight="1" thickBot="1" x14ac:dyDescent="0.3">
      <c r="A6" s="10">
        <v>98</v>
      </c>
      <c r="B6" s="99" t="s">
        <v>58</v>
      </c>
      <c r="C6" s="100">
        <v>1.4</v>
      </c>
      <c r="D6" s="101">
        <v>0.1</v>
      </c>
      <c r="E6" s="100">
        <v>2</v>
      </c>
      <c r="F6" s="102">
        <f t="shared" si="0"/>
        <v>0.27999999999999997</v>
      </c>
      <c r="G6" s="73">
        <f>H69</f>
        <v>565.68399999999997</v>
      </c>
      <c r="H6" s="13">
        <f>G6*1.4</f>
        <v>791.95759999999996</v>
      </c>
      <c r="I6" s="14">
        <f>H6-G6</f>
        <v>226.27359999999999</v>
      </c>
      <c r="J6" s="12">
        <f>ABS(I69)</f>
        <v>0</v>
      </c>
      <c r="K6" s="14">
        <f>H6-ABS(J6)</f>
        <v>791.95759999999996</v>
      </c>
      <c r="L6" s="2"/>
      <c r="M6" s="2"/>
      <c r="N6" s="2"/>
      <c r="O6" s="2"/>
    </row>
    <row r="7" spans="1:15" ht="15.75" customHeight="1" x14ac:dyDescent="0.25">
      <c r="A7" s="2"/>
      <c r="B7" s="86" t="s">
        <v>60</v>
      </c>
      <c r="C7" s="87">
        <v>1</v>
      </c>
      <c r="D7" s="87">
        <v>1</v>
      </c>
      <c r="E7" s="87">
        <v>1</v>
      </c>
      <c r="F7" s="88">
        <v>4.2</v>
      </c>
      <c r="G7" s="47"/>
      <c r="H7" s="2"/>
      <c r="I7" s="2"/>
      <c r="J7" s="2"/>
      <c r="K7" s="2"/>
      <c r="L7" s="2"/>
      <c r="M7" s="2"/>
      <c r="N7" s="2"/>
      <c r="O7" s="2"/>
    </row>
    <row r="8" spans="1:15" s="65" customFormat="1" ht="15.75" customHeight="1" x14ac:dyDescent="0.25">
      <c r="A8" s="47"/>
      <c r="B8" s="68" t="s">
        <v>61</v>
      </c>
      <c r="C8" s="69">
        <v>2.1</v>
      </c>
      <c r="D8" s="69">
        <v>0.9</v>
      </c>
      <c r="E8" s="69">
        <v>2</v>
      </c>
      <c r="F8" s="70">
        <f t="shared" si="0"/>
        <v>3.7800000000000002</v>
      </c>
      <c r="G8" s="47"/>
      <c r="H8" s="47"/>
      <c r="I8" s="47"/>
      <c r="J8" s="47"/>
      <c r="K8" s="47"/>
      <c r="L8" s="47"/>
      <c r="M8" s="47"/>
      <c r="N8" s="47"/>
      <c r="O8" s="47"/>
    </row>
    <row r="9" spans="1:15" s="65" customFormat="1" ht="32.25" customHeight="1" x14ac:dyDescent="0.25">
      <c r="A9" s="47"/>
      <c r="B9" s="68" t="s">
        <v>62</v>
      </c>
      <c r="C9" s="69">
        <v>83</v>
      </c>
      <c r="D9" s="69">
        <v>0.25</v>
      </c>
      <c r="E9" s="69">
        <v>1</v>
      </c>
      <c r="F9" s="70">
        <f t="shared" si="0"/>
        <v>20.75</v>
      </c>
      <c r="G9" s="47"/>
      <c r="H9" s="47"/>
      <c r="I9" s="47"/>
      <c r="J9" s="47"/>
      <c r="K9" s="47"/>
      <c r="L9" s="47"/>
      <c r="M9" s="47"/>
      <c r="N9" s="47"/>
      <c r="O9" s="47"/>
    </row>
    <row r="10" spans="1:15" s="74" customFormat="1" ht="36" customHeight="1" x14ac:dyDescent="0.25">
      <c r="A10" s="47"/>
      <c r="B10" s="68" t="s">
        <v>63</v>
      </c>
      <c r="C10" s="69">
        <v>83</v>
      </c>
      <c r="D10" s="69">
        <v>0.2</v>
      </c>
      <c r="E10" s="69">
        <v>1</v>
      </c>
      <c r="F10" s="70">
        <f t="shared" si="0"/>
        <v>16.600000000000001</v>
      </c>
      <c r="G10" s="47"/>
      <c r="H10" s="47"/>
      <c r="I10" s="47"/>
      <c r="J10" s="47"/>
      <c r="K10" s="47"/>
      <c r="L10" s="47"/>
      <c r="M10" s="47"/>
      <c r="N10" s="47"/>
      <c r="O10" s="47"/>
    </row>
    <row r="11" spans="1:15" s="74" customFormat="1" ht="41.25" customHeight="1" x14ac:dyDescent="0.25">
      <c r="A11" s="47"/>
      <c r="B11" s="68" t="s">
        <v>64</v>
      </c>
      <c r="C11" s="69">
        <v>5</v>
      </c>
      <c r="D11" s="69">
        <v>0.4</v>
      </c>
      <c r="E11" s="69">
        <v>3</v>
      </c>
      <c r="F11" s="70">
        <v>8</v>
      </c>
      <c r="G11" s="47"/>
      <c r="H11" s="47"/>
      <c r="I11" s="47"/>
      <c r="J11" s="47"/>
      <c r="K11" s="47"/>
      <c r="L11" s="47"/>
      <c r="M11" s="47"/>
      <c r="N11" s="47"/>
      <c r="O11" s="47"/>
    </row>
    <row r="12" spans="1:15" s="74" customFormat="1" ht="37.5" customHeight="1" x14ac:dyDescent="0.25">
      <c r="A12" s="47"/>
      <c r="B12" s="68" t="s">
        <v>65</v>
      </c>
      <c r="C12" s="70">
        <v>12</v>
      </c>
      <c r="D12" s="70">
        <v>0.15</v>
      </c>
      <c r="E12" s="70">
        <v>1</v>
      </c>
      <c r="F12" s="70">
        <f t="shared" si="0"/>
        <v>1.7999999999999998</v>
      </c>
      <c r="G12" s="47"/>
      <c r="H12" s="47"/>
      <c r="I12" s="47"/>
      <c r="J12" s="47"/>
      <c r="K12" s="47"/>
      <c r="L12" s="47"/>
      <c r="M12" s="47"/>
      <c r="N12" s="47"/>
      <c r="O12" s="47"/>
    </row>
    <row r="13" spans="1:15" s="74" customFormat="1" ht="31.5" customHeight="1" x14ac:dyDescent="0.25">
      <c r="A13" s="47"/>
      <c r="B13" s="68" t="s">
        <v>66</v>
      </c>
      <c r="C13" s="70">
        <v>0.4</v>
      </c>
      <c r="D13" s="70">
        <v>0.4</v>
      </c>
      <c r="E13" s="70">
        <v>11</v>
      </c>
      <c r="F13" s="70">
        <f t="shared" si="0"/>
        <v>1.7600000000000002</v>
      </c>
      <c r="G13" s="47"/>
      <c r="H13" s="47"/>
      <c r="I13" s="47"/>
      <c r="J13" s="47"/>
      <c r="K13" s="47"/>
      <c r="L13" s="47"/>
      <c r="M13" s="47"/>
      <c r="N13" s="47"/>
      <c r="O13" s="47"/>
    </row>
    <row r="14" spans="1:15" s="74" customFormat="1" ht="15.75" customHeight="1" x14ac:dyDescent="0.25">
      <c r="A14" s="47"/>
      <c r="B14" s="80" t="s">
        <v>67</v>
      </c>
      <c r="C14" s="70">
        <v>2.2000000000000002</v>
      </c>
      <c r="D14" s="70">
        <v>0.3</v>
      </c>
      <c r="E14" s="70">
        <v>1</v>
      </c>
      <c r="F14" s="81">
        <f t="shared" si="0"/>
        <v>0.66</v>
      </c>
      <c r="G14" s="47"/>
      <c r="H14" s="47"/>
      <c r="I14" s="47"/>
      <c r="J14" s="47"/>
      <c r="K14" s="47"/>
      <c r="L14" s="47"/>
      <c r="M14" s="47"/>
      <c r="N14" s="47"/>
      <c r="O14" s="47"/>
    </row>
    <row r="15" spans="1:15" s="74" customFormat="1" ht="31.5" customHeight="1" x14ac:dyDescent="0.25">
      <c r="A15" s="47"/>
      <c r="B15" s="68" t="s">
        <v>68</v>
      </c>
      <c r="C15" s="70">
        <v>5.15</v>
      </c>
      <c r="D15" s="70">
        <v>1.5</v>
      </c>
      <c r="E15" s="70">
        <v>1</v>
      </c>
      <c r="F15" s="70">
        <f t="shared" si="0"/>
        <v>7.7250000000000005</v>
      </c>
      <c r="G15" s="47"/>
      <c r="H15" s="47"/>
      <c r="I15" s="47"/>
      <c r="J15" s="47"/>
      <c r="K15" s="47"/>
      <c r="L15" s="47"/>
      <c r="M15" s="47"/>
      <c r="N15" s="47"/>
      <c r="O15" s="47"/>
    </row>
    <row r="16" spans="1:15" s="74" customFormat="1" ht="36" customHeight="1" x14ac:dyDescent="0.25">
      <c r="A16" s="47"/>
      <c r="B16" s="68" t="s">
        <v>69</v>
      </c>
      <c r="C16" s="70">
        <v>5.15</v>
      </c>
      <c r="D16" s="70">
        <v>1.3</v>
      </c>
      <c r="E16" s="70">
        <v>1</v>
      </c>
      <c r="F16" s="70">
        <f t="shared" si="0"/>
        <v>6.6950000000000003</v>
      </c>
      <c r="G16" s="47"/>
      <c r="H16" s="47"/>
      <c r="I16" s="47"/>
      <c r="J16" s="47"/>
      <c r="K16" s="47"/>
      <c r="L16" s="47"/>
      <c r="M16" s="47"/>
      <c r="N16" s="47"/>
      <c r="O16" s="47"/>
    </row>
    <row r="17" spans="1:15" s="82" customFormat="1" ht="36" customHeight="1" x14ac:dyDescent="0.25">
      <c r="A17" s="47"/>
      <c r="B17" s="68"/>
      <c r="C17" s="70"/>
      <c r="D17" s="70"/>
      <c r="E17" s="70"/>
      <c r="F17" s="70"/>
      <c r="G17" s="47"/>
      <c r="H17" s="47"/>
      <c r="I17" s="47"/>
      <c r="J17" s="47"/>
      <c r="K17" s="47"/>
      <c r="L17" s="47"/>
      <c r="M17" s="47"/>
      <c r="N17" s="47"/>
      <c r="O17" s="47"/>
    </row>
    <row r="18" spans="1:15" s="82" customFormat="1" ht="36" customHeight="1" x14ac:dyDescent="0.25">
      <c r="A18" s="47"/>
      <c r="B18" s="68"/>
      <c r="C18" s="70"/>
      <c r="D18" s="70"/>
      <c r="E18" s="70"/>
      <c r="F18" s="70"/>
      <c r="G18" s="47"/>
      <c r="H18" s="47"/>
      <c r="I18" s="47"/>
      <c r="J18" s="47"/>
      <c r="K18" s="47"/>
      <c r="L18" s="47"/>
      <c r="M18" s="47"/>
      <c r="N18" s="47"/>
      <c r="O18" s="47"/>
    </row>
    <row r="19" spans="1:15" s="66" customFormat="1" ht="15.75" customHeight="1" x14ac:dyDescent="0.25">
      <c r="A19" s="47"/>
      <c r="B19" s="71"/>
      <c r="C19" s="67"/>
      <c r="D19" s="67"/>
      <c r="E19" s="67"/>
      <c r="F19" s="67"/>
      <c r="G19" s="47"/>
      <c r="H19" s="47"/>
      <c r="I19" s="47"/>
      <c r="J19" s="47"/>
      <c r="K19" s="47"/>
      <c r="L19" s="47"/>
      <c r="M19" s="47"/>
      <c r="N19" s="47"/>
      <c r="O19" s="47"/>
    </row>
    <row r="20" spans="1:15" s="66" customFormat="1" ht="15.75" customHeight="1" x14ac:dyDescent="0.25">
      <c r="A20" s="47"/>
      <c r="B20" s="71"/>
      <c r="C20" s="67"/>
      <c r="D20" s="67"/>
      <c r="E20" s="67"/>
      <c r="F20" s="67" t="s">
        <v>46</v>
      </c>
      <c r="G20" s="47"/>
      <c r="H20" s="47"/>
      <c r="I20" s="47"/>
      <c r="J20" s="47"/>
      <c r="K20" s="47"/>
      <c r="L20" s="47"/>
      <c r="M20" s="47"/>
      <c r="N20" s="47"/>
      <c r="O20" s="47"/>
    </row>
    <row r="21" spans="1:15" s="66" customFormat="1" ht="15.75" customHeight="1" x14ac:dyDescent="0.25">
      <c r="A21" s="47"/>
      <c r="B21" s="71"/>
      <c r="C21" s="67"/>
      <c r="D21" s="67"/>
      <c r="E21" s="75" t="s">
        <v>45</v>
      </c>
      <c r="F21" s="69"/>
      <c r="G21" s="47"/>
      <c r="H21" s="47"/>
      <c r="I21" s="47"/>
      <c r="J21" s="47"/>
      <c r="K21" s="47"/>
      <c r="L21" s="47"/>
      <c r="M21" s="47"/>
      <c r="N21" s="47"/>
      <c r="O21" s="47"/>
    </row>
    <row r="22" spans="1:15" s="66" customFormat="1" ht="15.75" customHeight="1" x14ac:dyDescent="0.25">
      <c r="A22" s="47"/>
      <c r="B22" s="71"/>
      <c r="C22" s="67"/>
      <c r="D22" s="67"/>
      <c r="E22" s="75"/>
      <c r="F22" s="69"/>
      <c r="G22" s="47"/>
      <c r="H22" s="47"/>
      <c r="I22" s="47"/>
      <c r="J22" s="47"/>
      <c r="K22" s="47"/>
      <c r="L22" s="47"/>
      <c r="M22" s="47"/>
      <c r="N22" s="47"/>
      <c r="O22" s="47"/>
    </row>
    <row r="23" spans="1:15" s="65" customFormat="1" ht="15.75" customHeight="1" x14ac:dyDescent="0.25">
      <c r="A23" s="47"/>
      <c r="B23" s="47"/>
      <c r="C23" s="47"/>
      <c r="D23" s="47"/>
      <c r="E23" s="75"/>
      <c r="F23" s="69"/>
      <c r="G23" s="47"/>
      <c r="H23" s="47"/>
      <c r="I23" s="47"/>
      <c r="J23" s="47"/>
      <c r="K23" s="47"/>
      <c r="L23" s="47"/>
      <c r="M23" s="47"/>
      <c r="N23" s="47"/>
      <c r="O23" s="47"/>
    </row>
    <row r="24" spans="1:15" ht="15.75" customHeight="1" x14ac:dyDescent="0.25">
      <c r="A24" s="15"/>
      <c r="B24" s="2"/>
      <c r="C24" s="2"/>
      <c r="D24" s="2"/>
      <c r="E24" s="2"/>
      <c r="F24" s="47"/>
      <c r="G24" s="2"/>
      <c r="H24" s="2"/>
      <c r="I24" s="2"/>
      <c r="J24" s="2"/>
      <c r="L24" s="2"/>
      <c r="M24" s="2"/>
      <c r="N24" s="2"/>
      <c r="O24" s="2"/>
    </row>
    <row r="25" spans="1:15" ht="15.75" customHeight="1" x14ac:dyDescent="0.25">
      <c r="A25" s="2"/>
      <c r="B25" s="2"/>
      <c r="C25" s="133" t="s">
        <v>8</v>
      </c>
      <c r="D25" s="134"/>
      <c r="E25" s="134"/>
      <c r="F25" s="134"/>
      <c r="G25" s="135"/>
      <c r="H25" s="16" t="s">
        <v>9</v>
      </c>
      <c r="I25" s="16" t="s">
        <v>10</v>
      </c>
      <c r="J25" s="16" t="s">
        <v>11</v>
      </c>
      <c r="K25" s="2"/>
      <c r="L25" s="2"/>
      <c r="M25" s="2"/>
      <c r="N25" s="2"/>
      <c r="O25" s="2"/>
    </row>
    <row r="26" spans="1:15" ht="37.5" customHeight="1" x14ac:dyDescent="0.25">
      <c r="A26" s="17" t="s">
        <v>12</v>
      </c>
      <c r="B26" s="18"/>
      <c r="C26" s="19" t="s">
        <v>13</v>
      </c>
      <c r="D26" s="19" t="s">
        <v>14</v>
      </c>
      <c r="E26" s="20" t="s">
        <v>15</v>
      </c>
      <c r="F26" s="20" t="s">
        <v>16</v>
      </c>
      <c r="G26" s="20"/>
      <c r="H26" s="20"/>
      <c r="I26" s="20"/>
      <c r="J26" s="20"/>
      <c r="K26" s="21"/>
      <c r="L26" s="2"/>
      <c r="M26" s="2"/>
      <c r="N26" s="2"/>
      <c r="O26" s="2"/>
    </row>
    <row r="27" spans="1:15" ht="15.75" customHeight="1" x14ac:dyDescent="0.25">
      <c r="A27" s="22" t="s">
        <v>17</v>
      </c>
      <c r="B27" s="22"/>
      <c r="C27" s="22"/>
      <c r="D27" s="22"/>
      <c r="E27" s="22"/>
      <c r="F27" s="22"/>
      <c r="G27" s="22"/>
      <c r="H27" s="1"/>
      <c r="I27" s="1"/>
      <c r="J27" s="1"/>
      <c r="K27" s="114"/>
      <c r="L27" s="2"/>
      <c r="M27" s="2"/>
      <c r="N27" s="2"/>
      <c r="O27" s="2"/>
    </row>
    <row r="28" spans="1:15" ht="15.75" customHeight="1" x14ac:dyDescent="0.25">
      <c r="A28" s="1" t="s">
        <v>18</v>
      </c>
      <c r="B28" s="1"/>
      <c r="C28" s="77"/>
      <c r="D28" s="78">
        <v>18.329999999999998</v>
      </c>
      <c r="E28" s="79"/>
      <c r="F28" s="79"/>
      <c r="G28" s="24"/>
      <c r="H28" s="26">
        <f t="shared" ref="H28:H30" si="1">C28*D28*E28</f>
        <v>0</v>
      </c>
      <c r="I28" s="26"/>
      <c r="J28" s="27">
        <f>I28-H28</f>
        <v>0</v>
      </c>
      <c r="K28" s="115"/>
      <c r="L28" s="2"/>
      <c r="M28" s="2"/>
      <c r="N28" s="2"/>
      <c r="O28" s="2"/>
    </row>
    <row r="29" spans="1:15" ht="15.75" customHeight="1" x14ac:dyDescent="0.25">
      <c r="A29" s="1" t="s">
        <v>19</v>
      </c>
      <c r="B29" s="1"/>
      <c r="C29" s="77">
        <v>1</v>
      </c>
      <c r="D29" s="78">
        <v>15</v>
      </c>
      <c r="E29" s="77">
        <v>3</v>
      </c>
      <c r="F29" s="79"/>
      <c r="G29" s="24"/>
      <c r="H29" s="26">
        <f t="shared" si="1"/>
        <v>45</v>
      </c>
      <c r="I29" s="26"/>
      <c r="J29" s="27"/>
      <c r="K29" s="115"/>
      <c r="L29" s="2"/>
      <c r="M29" s="2"/>
      <c r="N29" s="2"/>
      <c r="O29" s="2"/>
    </row>
    <row r="30" spans="1:15" ht="15.75" customHeight="1" x14ac:dyDescent="0.25">
      <c r="A30" s="1" t="s">
        <v>20</v>
      </c>
      <c r="B30" s="1"/>
      <c r="C30" s="77">
        <v>2</v>
      </c>
      <c r="D30" s="78">
        <v>13</v>
      </c>
      <c r="E30" s="77">
        <v>3</v>
      </c>
      <c r="F30" s="79"/>
      <c r="G30" s="24"/>
      <c r="H30" s="26">
        <f t="shared" si="1"/>
        <v>78</v>
      </c>
      <c r="I30" s="26"/>
      <c r="J30" s="27">
        <f>I30-H30</f>
        <v>-78</v>
      </c>
      <c r="K30" s="115"/>
      <c r="L30" s="2"/>
      <c r="M30" s="2"/>
      <c r="N30" s="2"/>
      <c r="O30" s="2"/>
    </row>
    <row r="31" spans="1:15" ht="15.75" customHeight="1" x14ac:dyDescent="0.25">
      <c r="A31" s="1" t="s">
        <v>21</v>
      </c>
      <c r="B31" s="1"/>
      <c r="C31" s="77"/>
      <c r="D31" s="78">
        <v>2.29</v>
      </c>
      <c r="E31" s="79"/>
      <c r="F31" s="79"/>
      <c r="G31" s="24"/>
      <c r="H31" s="26">
        <f t="shared" ref="H31:H33" si="2">C31*D31*E31*F31</f>
        <v>0</v>
      </c>
      <c r="I31" s="26"/>
      <c r="J31" s="27"/>
      <c r="K31" s="115"/>
      <c r="L31" s="2"/>
      <c r="M31" s="2"/>
      <c r="N31" s="2"/>
      <c r="O31" s="2"/>
    </row>
    <row r="32" spans="1:15" ht="15" customHeight="1" x14ac:dyDescent="0.25">
      <c r="A32" s="29" t="s">
        <v>22</v>
      </c>
      <c r="B32" s="1"/>
      <c r="C32" s="77">
        <v>1</v>
      </c>
      <c r="D32" s="78">
        <v>1.88</v>
      </c>
      <c r="E32" s="77">
        <v>3</v>
      </c>
      <c r="F32" s="77">
        <v>4</v>
      </c>
      <c r="G32" s="24"/>
      <c r="H32" s="26">
        <f t="shared" si="2"/>
        <v>22.56</v>
      </c>
      <c r="I32" s="26"/>
      <c r="J32" s="27">
        <f t="shared" ref="J32:J33" si="3">I32-H32</f>
        <v>-22.56</v>
      </c>
      <c r="K32" s="115"/>
      <c r="L32" s="2"/>
      <c r="M32" s="2"/>
      <c r="N32" s="2"/>
      <c r="O32" s="2"/>
    </row>
    <row r="33" spans="1:15" ht="15.75" customHeight="1" x14ac:dyDescent="0.25">
      <c r="A33" s="29" t="s">
        <v>23</v>
      </c>
      <c r="B33" s="1"/>
      <c r="C33" s="77">
        <v>2</v>
      </c>
      <c r="D33" s="78">
        <v>1.63</v>
      </c>
      <c r="E33" s="77">
        <v>3</v>
      </c>
      <c r="F33" s="77">
        <v>3</v>
      </c>
      <c r="G33" s="24"/>
      <c r="H33" s="26">
        <f t="shared" si="2"/>
        <v>29.339999999999996</v>
      </c>
      <c r="I33" s="26"/>
      <c r="J33" s="27">
        <f t="shared" si="3"/>
        <v>-29.339999999999996</v>
      </c>
      <c r="K33" s="115"/>
      <c r="L33" s="2"/>
      <c r="M33" s="2"/>
      <c r="N33" s="2"/>
      <c r="O33" s="2"/>
    </row>
    <row r="34" spans="1:15" ht="15.75" customHeight="1" x14ac:dyDescent="0.25">
      <c r="A34" s="29" t="s">
        <v>48</v>
      </c>
      <c r="B34" s="1"/>
      <c r="C34" s="77">
        <v>3</v>
      </c>
      <c r="D34" s="78">
        <v>2.5</v>
      </c>
      <c r="E34" s="77">
        <v>3</v>
      </c>
      <c r="F34" s="79"/>
      <c r="G34" s="24"/>
      <c r="H34" s="26">
        <f>C34*D34*E34</f>
        <v>22.5</v>
      </c>
      <c r="I34" s="26"/>
      <c r="J34" s="27"/>
      <c r="K34" s="115"/>
      <c r="L34" s="2"/>
      <c r="M34" s="2"/>
      <c r="N34" s="2"/>
      <c r="O34" s="2"/>
    </row>
    <row r="35" spans="1:15" ht="15.75" customHeight="1" x14ac:dyDescent="0.25">
      <c r="A35" s="29"/>
      <c r="B35" s="1"/>
      <c r="C35" s="25"/>
      <c r="D35" s="24"/>
      <c r="E35" s="25"/>
      <c r="F35" s="25"/>
      <c r="G35" s="24"/>
      <c r="H35" s="26">
        <f t="shared" ref="H35:H40" si="4">C35*D35*E35</f>
        <v>0</v>
      </c>
      <c r="I35" s="26"/>
      <c r="J35" s="27"/>
      <c r="K35" s="115"/>
      <c r="L35" s="2"/>
      <c r="M35" s="2"/>
      <c r="N35" s="2"/>
      <c r="O35" s="2"/>
    </row>
    <row r="36" spans="1:15" ht="15.75" customHeight="1" x14ac:dyDescent="0.25">
      <c r="A36" s="29"/>
      <c r="B36" s="1"/>
      <c r="C36" s="25"/>
      <c r="D36" s="24"/>
      <c r="E36" s="25"/>
      <c r="F36" s="25"/>
      <c r="G36" s="24"/>
      <c r="H36" s="26">
        <f t="shared" si="4"/>
        <v>0</v>
      </c>
      <c r="I36" s="26"/>
      <c r="J36" s="27"/>
      <c r="K36" s="115"/>
      <c r="L36" s="2"/>
      <c r="M36" s="2"/>
      <c r="N36" s="2"/>
      <c r="O36" s="2"/>
    </row>
    <row r="37" spans="1:15" ht="15.75" customHeight="1" x14ac:dyDescent="0.25">
      <c r="A37" s="29"/>
      <c r="B37" s="1"/>
      <c r="C37" s="25"/>
      <c r="D37" s="24"/>
      <c r="E37" s="25"/>
      <c r="F37" s="25"/>
      <c r="G37" s="24"/>
      <c r="H37" s="26">
        <f t="shared" si="4"/>
        <v>0</v>
      </c>
      <c r="I37" s="26"/>
      <c r="J37" s="27"/>
      <c r="K37" s="115"/>
      <c r="L37" s="2"/>
      <c r="M37" s="2"/>
      <c r="N37" s="2"/>
      <c r="O37" s="2"/>
    </row>
    <row r="38" spans="1:15" ht="15.75" customHeight="1" x14ac:dyDescent="0.25">
      <c r="A38" s="29"/>
      <c r="B38" s="1"/>
      <c r="C38" s="25"/>
      <c r="D38" s="24"/>
      <c r="E38" s="25"/>
      <c r="F38" s="25"/>
      <c r="G38" s="24"/>
      <c r="H38" s="26">
        <f t="shared" si="4"/>
        <v>0</v>
      </c>
      <c r="I38" s="26"/>
      <c r="J38" s="27"/>
      <c r="K38" s="115"/>
      <c r="L38" s="2"/>
      <c r="M38" s="2"/>
      <c r="N38" s="2"/>
      <c r="O38" s="2"/>
    </row>
    <row r="39" spans="1:15" ht="15.75" customHeight="1" x14ac:dyDescent="0.25">
      <c r="A39" s="1"/>
      <c r="B39" s="1"/>
      <c r="C39" s="25"/>
      <c r="D39" s="24"/>
      <c r="E39" s="25"/>
      <c r="F39" s="25"/>
      <c r="G39" s="24"/>
      <c r="H39" s="26">
        <f t="shared" si="4"/>
        <v>0</v>
      </c>
      <c r="I39" s="26"/>
      <c r="J39" s="27">
        <f t="shared" ref="J39:J40" si="5">I39-H39</f>
        <v>0</v>
      </c>
      <c r="K39" s="115"/>
      <c r="L39" s="2"/>
      <c r="M39" s="2"/>
      <c r="N39" s="2"/>
      <c r="O39" s="2"/>
    </row>
    <row r="40" spans="1:15" ht="15.75" customHeight="1" x14ac:dyDescent="0.25">
      <c r="A40" s="1"/>
      <c r="B40" s="1"/>
      <c r="C40" s="25"/>
      <c r="D40" s="24"/>
      <c r="E40" s="25"/>
      <c r="F40" s="25"/>
      <c r="G40" s="24"/>
      <c r="H40" s="26">
        <f t="shared" si="4"/>
        <v>0</v>
      </c>
      <c r="I40" s="26"/>
      <c r="J40" s="27">
        <f t="shared" si="5"/>
        <v>0</v>
      </c>
      <c r="K40" s="115"/>
      <c r="L40" s="2"/>
      <c r="M40" s="2"/>
      <c r="N40" s="2"/>
      <c r="O40" s="2"/>
    </row>
    <row r="41" spans="1:15" ht="15.75" customHeight="1" x14ac:dyDescent="0.25">
      <c r="A41" s="1"/>
      <c r="B41" s="1"/>
      <c r="C41" s="1"/>
      <c r="D41" s="1"/>
      <c r="E41" s="1"/>
      <c r="F41" s="1"/>
      <c r="G41" s="1"/>
      <c r="H41" s="30">
        <f>SUM(H28:H40)</f>
        <v>197.4</v>
      </c>
      <c r="I41" s="30">
        <f t="shared" ref="I41" si="6">SUM(I28:I40)</f>
        <v>0</v>
      </c>
      <c r="J41" s="27"/>
      <c r="K41" s="115"/>
      <c r="L41" s="2"/>
      <c r="M41" s="2"/>
      <c r="N41" s="2"/>
      <c r="O41" s="2"/>
    </row>
    <row r="42" spans="1:15" ht="15.75" customHeight="1" x14ac:dyDescent="0.25">
      <c r="A42" s="22" t="s">
        <v>24</v>
      </c>
      <c r="B42" s="22"/>
      <c r="C42" s="31" t="s">
        <v>25</v>
      </c>
      <c r="D42" s="32" t="s">
        <v>26</v>
      </c>
      <c r="E42" s="32"/>
      <c r="F42" s="22"/>
      <c r="G42" s="22"/>
      <c r="H42" s="27"/>
      <c r="I42" s="27"/>
      <c r="J42" s="27"/>
      <c r="K42" s="116"/>
      <c r="L42" s="2"/>
      <c r="M42" s="2"/>
      <c r="N42" s="2"/>
      <c r="O42" s="2"/>
    </row>
    <row r="43" spans="1:15" ht="50.1" customHeight="1" x14ac:dyDescent="0.25">
      <c r="A43" s="49" t="s">
        <v>40</v>
      </c>
      <c r="B43" s="56" t="s">
        <v>49</v>
      </c>
      <c r="C43" s="76">
        <v>3</v>
      </c>
      <c r="D43" s="54">
        <v>45.3</v>
      </c>
      <c r="E43" s="24"/>
      <c r="F43" s="24"/>
      <c r="G43" s="24"/>
      <c r="H43" s="26">
        <f t="shared" ref="H43:H60" si="7">C43*D43</f>
        <v>135.89999999999998</v>
      </c>
      <c r="I43" s="26"/>
      <c r="J43" s="45"/>
      <c r="K43" s="46"/>
      <c r="L43" s="47"/>
      <c r="M43" s="47"/>
      <c r="N43" s="47"/>
      <c r="O43" s="47"/>
    </row>
    <row r="44" spans="1:15" ht="50.1" customHeight="1" x14ac:dyDescent="0.25">
      <c r="A44" s="63" t="s">
        <v>42</v>
      </c>
      <c r="B44" s="56"/>
      <c r="C44" s="35">
        <v>1</v>
      </c>
      <c r="D44" s="54">
        <v>12.7</v>
      </c>
      <c r="E44" s="24"/>
      <c r="F44" s="24"/>
      <c r="G44" s="24"/>
      <c r="H44" s="26">
        <f t="shared" si="7"/>
        <v>12.7</v>
      </c>
      <c r="I44" s="26"/>
      <c r="J44" s="45"/>
      <c r="K44" s="46"/>
      <c r="L44" s="47"/>
      <c r="M44" s="47"/>
      <c r="N44" s="47"/>
      <c r="O44" s="47"/>
    </row>
    <row r="45" spans="1:15" ht="39.950000000000003" customHeight="1" x14ac:dyDescent="0.25">
      <c r="A45" s="49" t="s">
        <v>56</v>
      </c>
      <c r="B45" s="56" t="s">
        <v>44</v>
      </c>
      <c r="C45" s="35">
        <v>8</v>
      </c>
      <c r="D45" s="54">
        <v>1.2</v>
      </c>
      <c r="E45" s="24"/>
      <c r="F45" s="24"/>
      <c r="G45" s="24"/>
      <c r="H45" s="26">
        <f t="shared" si="7"/>
        <v>9.6</v>
      </c>
      <c r="I45" s="26"/>
      <c r="J45" s="45"/>
      <c r="K45" s="46"/>
      <c r="L45" s="47"/>
      <c r="M45" s="47"/>
      <c r="N45" s="47"/>
      <c r="O45" s="47"/>
    </row>
    <row r="46" spans="1:15" ht="39.950000000000003" customHeight="1" x14ac:dyDescent="0.25">
      <c r="A46" s="60" t="s">
        <v>35</v>
      </c>
      <c r="B46" s="56"/>
      <c r="C46" s="35">
        <v>2</v>
      </c>
      <c r="D46" s="54">
        <v>0.75</v>
      </c>
      <c r="E46" s="24"/>
      <c r="F46" s="24"/>
      <c r="G46" s="24"/>
      <c r="H46" s="26">
        <f t="shared" si="7"/>
        <v>1.5</v>
      </c>
      <c r="I46" s="26"/>
      <c r="J46" s="45"/>
      <c r="K46" s="46"/>
      <c r="L46" s="47"/>
      <c r="M46" s="47"/>
      <c r="N46" s="47"/>
      <c r="O46" s="47"/>
    </row>
    <row r="47" spans="1:15" ht="39.950000000000003" customHeight="1" x14ac:dyDescent="0.25">
      <c r="A47" s="59" t="s">
        <v>36</v>
      </c>
      <c r="B47" s="56"/>
      <c r="C47" s="35">
        <v>4</v>
      </c>
      <c r="D47" s="54">
        <v>1.3</v>
      </c>
      <c r="E47" s="24"/>
      <c r="F47" s="24"/>
      <c r="G47" s="24"/>
      <c r="H47" s="26">
        <f t="shared" si="7"/>
        <v>5.2</v>
      </c>
      <c r="I47" s="26"/>
      <c r="J47" s="45"/>
      <c r="K47" s="46"/>
      <c r="L47" s="47"/>
      <c r="M47" s="47"/>
      <c r="N47" s="47"/>
      <c r="O47" s="47"/>
    </row>
    <row r="48" spans="1:15" ht="50.1" customHeight="1" x14ac:dyDescent="0.25">
      <c r="A48" s="49" t="s">
        <v>72</v>
      </c>
      <c r="B48" s="56" t="s">
        <v>50</v>
      </c>
      <c r="C48" s="35">
        <v>4</v>
      </c>
      <c r="D48" s="54">
        <v>1</v>
      </c>
      <c r="E48" s="24"/>
      <c r="F48" s="24"/>
      <c r="G48" s="24"/>
      <c r="H48" s="26">
        <f t="shared" si="7"/>
        <v>4</v>
      </c>
      <c r="I48" s="26"/>
      <c r="J48" s="45"/>
      <c r="K48" s="46"/>
      <c r="L48" s="47"/>
      <c r="M48" s="47"/>
      <c r="N48" s="47"/>
      <c r="O48" s="47"/>
    </row>
    <row r="49" spans="1:15" ht="50.1" customHeight="1" x14ac:dyDescent="0.25">
      <c r="A49" s="63" t="s">
        <v>38</v>
      </c>
      <c r="B49" s="56"/>
      <c r="C49" s="35">
        <v>3</v>
      </c>
      <c r="D49" s="54">
        <v>5</v>
      </c>
      <c r="E49" s="24"/>
      <c r="F49" s="24"/>
      <c r="G49" s="24"/>
      <c r="H49" s="26">
        <f t="shared" si="7"/>
        <v>15</v>
      </c>
      <c r="I49" s="26"/>
      <c r="J49" s="45"/>
      <c r="K49" s="46"/>
      <c r="L49" s="47"/>
      <c r="M49" s="47"/>
      <c r="N49" s="47"/>
      <c r="O49" s="47"/>
    </row>
    <row r="50" spans="1:15" ht="50.1" customHeight="1" x14ac:dyDescent="0.25">
      <c r="A50" s="55" t="s">
        <v>71</v>
      </c>
      <c r="B50" s="56" t="s">
        <v>44</v>
      </c>
      <c r="C50" s="35">
        <v>2</v>
      </c>
      <c r="D50" s="54">
        <v>10.1</v>
      </c>
      <c r="E50" s="24"/>
      <c r="F50" s="24"/>
      <c r="G50" s="24"/>
      <c r="H50" s="26">
        <f t="shared" si="7"/>
        <v>20.2</v>
      </c>
      <c r="I50" s="26"/>
      <c r="J50" s="45"/>
      <c r="K50" s="46"/>
      <c r="L50" s="47"/>
      <c r="M50" s="47"/>
      <c r="N50" s="47"/>
      <c r="O50" s="47"/>
    </row>
    <row r="51" spans="1:15" ht="15.75" customHeight="1" x14ac:dyDescent="0.25">
      <c r="A51" s="62"/>
      <c r="B51" s="58"/>
      <c r="C51" s="35"/>
      <c r="D51" s="36"/>
      <c r="E51" s="24"/>
      <c r="F51" s="24"/>
      <c r="G51" s="24"/>
      <c r="H51" s="26">
        <f t="shared" si="7"/>
        <v>0</v>
      </c>
      <c r="I51" s="26"/>
      <c r="J51" s="27"/>
      <c r="K51" s="33"/>
      <c r="L51" s="2"/>
      <c r="M51" s="2"/>
      <c r="N51" s="2"/>
      <c r="O51" s="2"/>
    </row>
    <row r="52" spans="1:15" ht="15.75" customHeight="1" x14ac:dyDescent="0.25">
      <c r="A52" s="34"/>
      <c r="B52" s="58"/>
      <c r="C52" s="35"/>
      <c r="D52" s="36"/>
      <c r="E52" s="24"/>
      <c r="F52" s="24"/>
      <c r="G52" s="24"/>
      <c r="H52" s="26">
        <f t="shared" si="7"/>
        <v>0</v>
      </c>
      <c r="I52" s="26"/>
      <c r="J52" s="27"/>
      <c r="K52" s="33"/>
      <c r="L52" s="2"/>
      <c r="M52" s="2"/>
      <c r="N52" s="2"/>
      <c r="O52" s="2"/>
    </row>
    <row r="53" spans="1:15" ht="15.75" customHeight="1" x14ac:dyDescent="0.25">
      <c r="A53" s="34"/>
      <c r="B53" s="58"/>
      <c r="C53" s="35"/>
      <c r="D53" s="36"/>
      <c r="E53" s="24"/>
      <c r="F53" s="24"/>
      <c r="G53" s="24"/>
      <c r="H53" s="26">
        <f t="shared" si="7"/>
        <v>0</v>
      </c>
      <c r="I53" s="26"/>
      <c r="J53" s="27"/>
      <c r="K53" s="33"/>
      <c r="L53" s="2"/>
      <c r="M53" s="2"/>
      <c r="N53" s="2"/>
      <c r="O53" s="2"/>
    </row>
    <row r="54" spans="1:15" ht="15.75" customHeight="1" x14ac:dyDescent="0.25">
      <c r="A54" s="34"/>
      <c r="B54" s="58"/>
      <c r="C54" s="35"/>
      <c r="D54" s="36"/>
      <c r="E54" s="24"/>
      <c r="F54" s="24"/>
      <c r="G54" s="24"/>
      <c r="H54" s="26">
        <f t="shared" si="7"/>
        <v>0</v>
      </c>
      <c r="I54" s="26"/>
      <c r="J54" s="27">
        <f t="shared" ref="J54:J60" si="8">I54-H54</f>
        <v>0</v>
      </c>
      <c r="K54" s="33"/>
      <c r="L54" s="2"/>
      <c r="M54" s="2"/>
      <c r="N54" s="2"/>
      <c r="O54" s="2"/>
    </row>
    <row r="55" spans="1:15" ht="15.75" customHeight="1" x14ac:dyDescent="0.25">
      <c r="A55" s="34"/>
      <c r="B55" s="57"/>
      <c r="C55" s="35"/>
      <c r="D55" s="36"/>
      <c r="E55" s="24"/>
      <c r="F55" s="24"/>
      <c r="G55" s="24"/>
      <c r="H55" s="26">
        <f t="shared" si="7"/>
        <v>0</v>
      </c>
      <c r="I55" s="26"/>
      <c r="J55" s="27">
        <f t="shared" si="8"/>
        <v>0</v>
      </c>
      <c r="K55" s="33"/>
      <c r="L55" s="2"/>
      <c r="M55" s="2"/>
      <c r="N55" s="2"/>
      <c r="O55" s="2"/>
    </row>
    <row r="56" spans="1:15" ht="15.75" customHeight="1" x14ac:dyDescent="0.25">
      <c r="A56" s="34"/>
      <c r="B56" s="57"/>
      <c r="C56" s="35"/>
      <c r="D56" s="36"/>
      <c r="E56" s="24"/>
      <c r="F56" s="24"/>
      <c r="G56" s="24"/>
      <c r="H56" s="26">
        <f t="shared" si="7"/>
        <v>0</v>
      </c>
      <c r="I56" s="26"/>
      <c r="J56" s="27">
        <f t="shared" si="8"/>
        <v>0</v>
      </c>
      <c r="K56" s="33"/>
      <c r="L56" s="2"/>
      <c r="M56" s="2"/>
      <c r="N56" s="2"/>
      <c r="O56" s="2"/>
    </row>
    <row r="57" spans="1:15" ht="15.75" customHeight="1" x14ac:dyDescent="0.25">
      <c r="A57" s="29"/>
      <c r="B57" s="57"/>
      <c r="C57" s="37"/>
      <c r="D57" s="38"/>
      <c r="E57" s="24"/>
      <c r="F57" s="24"/>
      <c r="G57" s="24"/>
      <c r="H57" s="26">
        <f t="shared" si="7"/>
        <v>0</v>
      </c>
      <c r="I57" s="26"/>
      <c r="J57" s="27">
        <f t="shared" si="8"/>
        <v>0</v>
      </c>
      <c r="K57" s="33"/>
      <c r="L57" s="2"/>
      <c r="M57" s="2"/>
      <c r="N57" s="2"/>
      <c r="O57" s="2"/>
    </row>
    <row r="58" spans="1:15" ht="15.75" customHeight="1" x14ac:dyDescent="0.25">
      <c r="A58" s="29"/>
      <c r="B58" s="57"/>
      <c r="C58" s="37"/>
      <c r="D58" s="38"/>
      <c r="E58" s="24"/>
      <c r="F58" s="24"/>
      <c r="G58" s="24"/>
      <c r="H58" s="26">
        <f t="shared" si="7"/>
        <v>0</v>
      </c>
      <c r="I58" s="26"/>
      <c r="J58" s="27">
        <f t="shared" si="8"/>
        <v>0</v>
      </c>
      <c r="K58" s="33"/>
      <c r="L58" s="2"/>
      <c r="M58" s="2"/>
      <c r="N58" s="2"/>
      <c r="O58" s="2"/>
    </row>
    <row r="59" spans="1:15" ht="15.75" customHeight="1" x14ac:dyDescent="0.25">
      <c r="A59" s="29"/>
      <c r="B59" s="57"/>
      <c r="C59" s="37"/>
      <c r="D59" s="38"/>
      <c r="E59" s="24"/>
      <c r="F59" s="24"/>
      <c r="G59" s="24"/>
      <c r="H59" s="26">
        <f t="shared" si="7"/>
        <v>0</v>
      </c>
      <c r="I59" s="26"/>
      <c r="J59" s="27">
        <f t="shared" si="8"/>
        <v>0</v>
      </c>
      <c r="K59" s="33"/>
      <c r="L59" s="2"/>
      <c r="M59" s="2"/>
      <c r="N59" s="2"/>
      <c r="O59" s="2"/>
    </row>
    <row r="60" spans="1:15" ht="15.75" customHeight="1" x14ac:dyDescent="0.25">
      <c r="A60" s="22"/>
      <c r="B60" s="57"/>
      <c r="C60" s="37"/>
      <c r="D60" s="38"/>
      <c r="E60" s="24"/>
      <c r="F60" s="24"/>
      <c r="G60" s="24"/>
      <c r="H60" s="26">
        <f t="shared" si="7"/>
        <v>0</v>
      </c>
      <c r="I60" s="26"/>
      <c r="J60" s="27">
        <f t="shared" si="8"/>
        <v>0</v>
      </c>
      <c r="K60" s="33"/>
      <c r="L60" s="2"/>
      <c r="M60" s="2"/>
      <c r="N60" s="2"/>
      <c r="O60" s="2"/>
    </row>
    <row r="61" spans="1:15" ht="15.75" customHeight="1" x14ac:dyDescent="0.25">
      <c r="A61" s="1"/>
      <c r="B61" s="1"/>
      <c r="C61" s="1"/>
      <c r="D61" s="1"/>
      <c r="E61" s="1"/>
      <c r="F61" s="1"/>
      <c r="G61" s="1"/>
      <c r="H61" s="39">
        <f>SUM(H43:H60)</f>
        <v>204.09999999999994</v>
      </c>
      <c r="I61" s="39">
        <f>SUM(I43:I60)</f>
        <v>0</v>
      </c>
      <c r="J61" s="1"/>
      <c r="K61" s="33"/>
      <c r="L61" s="2"/>
      <c r="M61" s="2"/>
      <c r="N61" s="2"/>
      <c r="O61" s="2"/>
    </row>
    <row r="62" spans="1:15" ht="15.75" customHeight="1" x14ac:dyDescent="0.25">
      <c r="A62" s="1"/>
      <c r="B62" s="1"/>
      <c r="C62" s="1"/>
      <c r="D62" s="1"/>
      <c r="E62" s="1"/>
      <c r="F62" s="1"/>
      <c r="G62" s="1"/>
      <c r="H62" s="27"/>
      <c r="I62" s="27"/>
      <c r="J62" s="1"/>
      <c r="K62" s="33"/>
      <c r="L62" s="2"/>
      <c r="M62" s="2"/>
      <c r="N62" s="2"/>
      <c r="O62" s="2"/>
    </row>
    <row r="63" spans="1:15" ht="15.75" customHeight="1" x14ac:dyDescent="0.25">
      <c r="A63" s="22" t="s">
        <v>27</v>
      </c>
      <c r="B63" s="22"/>
      <c r="C63" s="31" t="s">
        <v>28</v>
      </c>
      <c r="D63" s="32" t="s">
        <v>14</v>
      </c>
      <c r="E63" s="32" t="s">
        <v>29</v>
      </c>
      <c r="F63" s="32" t="s">
        <v>15</v>
      </c>
      <c r="G63" s="1"/>
      <c r="H63" s="27"/>
      <c r="I63" s="27"/>
      <c r="J63" s="1"/>
      <c r="K63" s="33"/>
      <c r="L63" s="2"/>
      <c r="M63" s="2"/>
      <c r="N63" s="2"/>
      <c r="O63" s="2"/>
    </row>
    <row r="64" spans="1:15" ht="15.75" customHeight="1" x14ac:dyDescent="0.25">
      <c r="A64" s="1" t="s">
        <v>52</v>
      </c>
      <c r="B64" s="1" t="s">
        <v>53</v>
      </c>
      <c r="C64" s="35">
        <v>338</v>
      </c>
      <c r="D64" s="24">
        <v>3.9</v>
      </c>
      <c r="E64" s="24">
        <v>0.04</v>
      </c>
      <c r="F64" s="35">
        <v>3</v>
      </c>
      <c r="G64" s="24"/>
      <c r="H64" s="26">
        <f t="shared" ref="H64:H65" si="9">C64*D64*E64*F64</f>
        <v>158.184</v>
      </c>
      <c r="I64" s="26"/>
      <c r="J64" s="27">
        <f t="shared" ref="J64:J65" si="10">I64-H64</f>
        <v>-158.184</v>
      </c>
      <c r="K64" s="33"/>
      <c r="L64" s="2"/>
      <c r="M64" s="2"/>
      <c r="N64" s="2"/>
      <c r="O64" s="2"/>
    </row>
    <row r="65" spans="1:15" ht="15.75" customHeight="1" x14ac:dyDescent="0.25">
      <c r="A65" s="1" t="s">
        <v>30</v>
      </c>
      <c r="B65" s="1"/>
      <c r="C65" s="35">
        <v>1</v>
      </c>
      <c r="D65" s="40">
        <v>3</v>
      </c>
      <c r="E65" s="40">
        <v>1</v>
      </c>
      <c r="F65" s="35">
        <v>2</v>
      </c>
      <c r="G65" s="24"/>
      <c r="H65" s="26">
        <f t="shared" si="9"/>
        <v>6</v>
      </c>
      <c r="I65" s="26"/>
      <c r="J65" s="27">
        <f t="shared" si="10"/>
        <v>-6</v>
      </c>
      <c r="K65" s="33"/>
      <c r="L65" s="2"/>
      <c r="M65" s="2"/>
      <c r="N65" s="2"/>
      <c r="O65" s="2"/>
    </row>
    <row r="66" spans="1:15" ht="15.75" customHeight="1" x14ac:dyDescent="0.25">
      <c r="A66" s="1"/>
      <c r="B66" s="1"/>
      <c r="C66" s="1"/>
      <c r="D66" s="1"/>
      <c r="E66" s="1"/>
      <c r="F66" s="1"/>
      <c r="G66" s="1"/>
      <c r="H66" s="39">
        <f t="shared" ref="H66:I66" si="11">SUM(H64:H65)</f>
        <v>164.184</v>
      </c>
      <c r="I66" s="39">
        <f t="shared" si="11"/>
        <v>0</v>
      </c>
      <c r="J66" s="1"/>
      <c r="K66" s="33"/>
      <c r="L66" s="2"/>
      <c r="M66" s="2"/>
      <c r="N66" s="2"/>
      <c r="O66" s="2"/>
    </row>
    <row r="67" spans="1:15" ht="15.75" customHeight="1" x14ac:dyDescent="0.25">
      <c r="A67" s="1"/>
      <c r="B67" s="1"/>
      <c r="C67" s="1"/>
      <c r="D67" s="1"/>
      <c r="E67" s="1"/>
      <c r="F67" s="1"/>
      <c r="G67" s="1"/>
      <c r="H67" s="27"/>
      <c r="I67" s="27"/>
      <c r="J67" s="1"/>
      <c r="K67" s="33"/>
      <c r="L67" s="2"/>
      <c r="M67" s="2"/>
      <c r="N67" s="2"/>
      <c r="O67" s="2"/>
    </row>
    <row r="68" spans="1:15" ht="15.75" customHeight="1" x14ac:dyDescent="0.25">
      <c r="A68" s="1"/>
      <c r="B68" s="1"/>
      <c r="C68" s="1"/>
      <c r="D68" s="1"/>
      <c r="E68" s="1"/>
      <c r="F68" s="1"/>
      <c r="G68" s="1"/>
      <c r="H68" s="27"/>
      <c r="I68" s="27"/>
      <c r="J68" s="1"/>
      <c r="K68" s="33"/>
      <c r="L68" s="2"/>
      <c r="M68" s="2"/>
      <c r="N68" s="2"/>
      <c r="O68" s="2"/>
    </row>
    <row r="69" spans="1:15" ht="15.75" customHeight="1" x14ac:dyDescent="0.3">
      <c r="A69" s="41" t="s">
        <v>31</v>
      </c>
      <c r="B69" s="41"/>
      <c r="C69" s="41"/>
      <c r="D69" s="41"/>
      <c r="E69" s="41"/>
      <c r="F69" s="41"/>
      <c r="G69" s="41"/>
      <c r="H69" s="42">
        <f>SUM(H66,H61,H41)</f>
        <v>565.68399999999997</v>
      </c>
      <c r="I69" s="42">
        <f>SUM(I66,I61,I41)</f>
        <v>0</v>
      </c>
      <c r="J69" s="41"/>
      <c r="K69" s="2"/>
      <c r="L69" s="2"/>
      <c r="M69" s="2"/>
      <c r="N69" s="2"/>
    </row>
    <row r="70" spans="1:15" ht="15.75" customHeight="1" x14ac:dyDescent="0.25">
      <c r="A70" s="117"/>
      <c r="B70" s="118"/>
      <c r="C70" s="118"/>
      <c r="D70" s="118"/>
      <c r="E70" s="118"/>
      <c r="F70" s="118"/>
      <c r="G70" s="118"/>
      <c r="H70" s="118"/>
      <c r="I70" s="118"/>
      <c r="J70" s="118"/>
      <c r="K70" s="119"/>
      <c r="L70" s="2"/>
      <c r="M70" s="2"/>
      <c r="N70" s="2"/>
    </row>
    <row r="71" spans="1:15" ht="22.5" customHeight="1" x14ac:dyDescent="0.25">
      <c r="A71" s="120"/>
      <c r="B71" s="121"/>
      <c r="C71" s="121"/>
      <c r="D71" s="121"/>
      <c r="E71" s="121"/>
      <c r="F71" s="121"/>
      <c r="G71" s="121"/>
      <c r="H71" s="121"/>
      <c r="I71" s="121"/>
      <c r="J71" s="121"/>
      <c r="K71" s="122"/>
      <c r="L71" s="2"/>
      <c r="M71" s="2"/>
      <c r="N71" s="2"/>
    </row>
    <row r="72" spans="1:15" ht="22.5" customHeight="1" x14ac:dyDescent="0.25">
      <c r="A72" s="120"/>
      <c r="B72" s="121"/>
      <c r="C72" s="121"/>
      <c r="D72" s="121"/>
      <c r="E72" s="121"/>
      <c r="F72" s="121"/>
      <c r="G72" s="121"/>
      <c r="H72" s="121"/>
      <c r="I72" s="121"/>
      <c r="J72" s="121"/>
      <c r="K72" s="122"/>
      <c r="L72" s="2"/>
      <c r="M72" s="2"/>
      <c r="N72" s="2"/>
    </row>
    <row r="73" spans="1:15" ht="22.5" customHeight="1" x14ac:dyDescent="0.25">
      <c r="A73" s="123"/>
      <c r="B73" s="124"/>
      <c r="C73" s="124"/>
      <c r="D73" s="124"/>
      <c r="E73" s="124"/>
      <c r="F73" s="124"/>
      <c r="G73" s="124"/>
      <c r="H73" s="124"/>
      <c r="I73" s="124"/>
      <c r="J73" s="124"/>
      <c r="K73" s="125"/>
      <c r="L73" s="2"/>
      <c r="M73" s="2"/>
      <c r="N73" s="2"/>
    </row>
    <row r="74" spans="1:15" ht="15.75" customHeight="1" x14ac:dyDescent="0.2"/>
    <row r="75" spans="1:15" ht="15.75" customHeight="1" x14ac:dyDescent="0.2">
      <c r="B75" s="43"/>
    </row>
    <row r="76" spans="1:15" ht="15.75" customHeight="1" x14ac:dyDescent="0.2"/>
    <row r="77" spans="1:15" ht="15.75" customHeight="1" x14ac:dyDescent="0.2"/>
    <row r="78" spans="1:15" ht="15.75" customHeight="1" x14ac:dyDescent="0.2"/>
    <row r="79" spans="1:15" ht="15.75" customHeight="1" x14ac:dyDescent="0.2"/>
    <row r="80" spans="1:1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mergeCells count="6">
    <mergeCell ref="K27:K42"/>
    <mergeCell ref="A70:K73"/>
    <mergeCell ref="A1:J1"/>
    <mergeCell ref="G4:I4"/>
    <mergeCell ref="J4:K4"/>
    <mergeCell ref="C25:G25"/>
  </mergeCells>
  <phoneticPr fontId="12" type="noConversion"/>
  <conditionalFormatting sqref="I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FAC9-088C-4247-8E86-DB9F52AECD7B}">
  <dimension ref="A1:O1022"/>
  <sheetViews>
    <sheetView zoomScale="89" zoomScaleNormal="89" workbookViewId="0">
      <selection activeCell="C50" sqref="C50"/>
    </sheetView>
  </sheetViews>
  <sheetFormatPr baseColWidth="10" defaultColWidth="11.21875" defaultRowHeight="15" customHeight="1" x14ac:dyDescent="0.2"/>
  <cols>
    <col min="1" max="1" width="49.77734375" style="82" customWidth="1"/>
    <col min="2" max="2" width="33" style="82" customWidth="1"/>
    <col min="3" max="4" width="11.21875" style="82" customWidth="1"/>
    <col min="5" max="5" width="15.33203125" style="82" customWidth="1"/>
    <col min="6" max="6" width="11.21875" style="82" customWidth="1"/>
    <col min="7" max="7" width="14" style="82" customWidth="1"/>
    <col min="8" max="8" width="15.109375" style="82" customWidth="1"/>
    <col min="9" max="9" width="17.77734375" style="82" customWidth="1"/>
    <col min="10" max="10" width="21.44140625" style="82" customWidth="1"/>
    <col min="11" max="11" width="21.88671875" style="82" customWidth="1"/>
    <col min="12" max="16384" width="11.21875" style="82"/>
  </cols>
  <sheetData>
    <row r="1" spans="1:15" ht="36.75" customHeight="1" x14ac:dyDescent="0.25">
      <c r="A1" s="126" t="s">
        <v>70</v>
      </c>
      <c r="B1" s="127"/>
      <c r="C1" s="127"/>
      <c r="D1" s="127"/>
      <c r="E1" s="127"/>
      <c r="F1" s="127"/>
      <c r="G1" s="127"/>
      <c r="H1" s="127"/>
      <c r="I1" s="127"/>
      <c r="J1" s="128"/>
      <c r="K1" s="1"/>
      <c r="L1" s="2"/>
    </row>
    <row r="2" spans="1:15" ht="15.75" customHeight="1" x14ac:dyDescent="0.25">
      <c r="A2" s="2"/>
      <c r="B2" s="84" t="s">
        <v>47</v>
      </c>
      <c r="C2" s="84" t="s">
        <v>54</v>
      </c>
      <c r="D2" s="84" t="s">
        <v>55</v>
      </c>
      <c r="E2" s="84" t="s">
        <v>59</v>
      </c>
      <c r="F2" s="85" t="s">
        <v>43</v>
      </c>
      <c r="G2" s="2"/>
      <c r="H2" s="2"/>
      <c r="I2" s="2"/>
      <c r="J2" s="2"/>
      <c r="K2" s="2"/>
      <c r="L2" s="2"/>
    </row>
    <row r="3" spans="1:15" ht="15.75" customHeight="1" thickBot="1" x14ac:dyDescent="0.3">
      <c r="A3" s="3" t="s">
        <v>0</v>
      </c>
      <c r="B3" s="68" t="s">
        <v>58</v>
      </c>
      <c r="C3" s="69">
        <v>4.5999999999999996</v>
      </c>
      <c r="D3" s="69">
        <v>0.1</v>
      </c>
      <c r="E3" s="69">
        <v>2</v>
      </c>
      <c r="F3" s="70">
        <f>C3*D3*E3</f>
        <v>0.91999999999999993</v>
      </c>
      <c r="G3" s="47"/>
      <c r="H3" s="2"/>
      <c r="I3" s="2"/>
      <c r="J3" s="2"/>
      <c r="K3" s="2"/>
      <c r="L3" s="2"/>
    </row>
    <row r="4" spans="1:15" ht="15.75" customHeight="1" thickBot="1" x14ac:dyDescent="0.3">
      <c r="A4" s="4">
        <f>H6/A6</f>
        <v>174.88256666666666</v>
      </c>
      <c r="B4" s="68" t="s">
        <v>58</v>
      </c>
      <c r="C4" s="69">
        <v>5.6</v>
      </c>
      <c r="D4" s="69">
        <v>0.1</v>
      </c>
      <c r="E4" s="69">
        <v>8</v>
      </c>
      <c r="F4" s="70">
        <f t="shared" ref="F4:F16" si="0">C4*D4*E4</f>
        <v>4.4799999999999995</v>
      </c>
      <c r="G4" s="129" t="s">
        <v>1</v>
      </c>
      <c r="H4" s="130"/>
      <c r="I4" s="131"/>
      <c r="J4" s="132" t="s">
        <v>2</v>
      </c>
      <c r="K4" s="131"/>
      <c r="L4" s="2"/>
      <c r="M4" s="2"/>
      <c r="N4" s="2"/>
      <c r="O4" s="2"/>
    </row>
    <row r="5" spans="1:15" ht="32.25" customHeight="1" x14ac:dyDescent="0.25">
      <c r="A5" s="106" t="s">
        <v>39</v>
      </c>
      <c r="B5" s="68" t="s">
        <v>58</v>
      </c>
      <c r="C5" s="69">
        <v>5.15</v>
      </c>
      <c r="D5" s="69">
        <v>0.1</v>
      </c>
      <c r="E5" s="69">
        <v>8</v>
      </c>
      <c r="F5" s="70">
        <f t="shared" si="0"/>
        <v>4.12</v>
      </c>
      <c r="G5" s="72" t="s">
        <v>3</v>
      </c>
      <c r="H5" s="6" t="s">
        <v>4</v>
      </c>
      <c r="I5" s="7" t="s">
        <v>5</v>
      </c>
      <c r="J5" s="8" t="s">
        <v>6</v>
      </c>
      <c r="K5" s="9" t="s">
        <v>7</v>
      </c>
      <c r="L5" s="2"/>
      <c r="M5" s="2"/>
      <c r="N5" s="2"/>
      <c r="O5" s="2"/>
    </row>
    <row r="6" spans="1:15" ht="15.75" customHeight="1" thickBot="1" x14ac:dyDescent="0.3">
      <c r="A6" s="10">
        <v>3</v>
      </c>
      <c r="B6" s="103" t="s">
        <v>58</v>
      </c>
      <c r="C6" s="104">
        <v>1.4</v>
      </c>
      <c r="D6" s="104">
        <v>0.1</v>
      </c>
      <c r="E6" s="104">
        <v>2</v>
      </c>
      <c r="F6" s="105">
        <f t="shared" si="0"/>
        <v>0.27999999999999997</v>
      </c>
      <c r="G6" s="73">
        <f>H69</f>
        <v>361.82600000000002</v>
      </c>
      <c r="H6" s="13">
        <f>G6*1.45</f>
        <v>524.64769999999999</v>
      </c>
      <c r="I6" s="14">
        <f>H6-G6</f>
        <v>162.82169999999996</v>
      </c>
      <c r="J6" s="12">
        <f>ABS(I69)</f>
        <v>0</v>
      </c>
      <c r="K6" s="14">
        <f>H6-ABS(J6)</f>
        <v>524.64769999999999</v>
      </c>
      <c r="L6" s="2"/>
      <c r="M6" s="2"/>
      <c r="N6" s="2"/>
      <c r="O6" s="2"/>
    </row>
    <row r="7" spans="1:15" ht="15.75" customHeight="1" x14ac:dyDescent="0.25">
      <c r="A7" s="2"/>
      <c r="B7" s="89" t="s">
        <v>60</v>
      </c>
      <c r="C7" s="91">
        <v>1</v>
      </c>
      <c r="D7" s="91">
        <v>1</v>
      </c>
      <c r="E7" s="91">
        <v>1</v>
      </c>
      <c r="F7" s="92">
        <v>4.2</v>
      </c>
      <c r="G7" s="47"/>
      <c r="H7" s="2"/>
      <c r="I7" s="2"/>
      <c r="J7" s="2"/>
      <c r="K7" s="2"/>
      <c r="L7" s="2"/>
      <c r="M7" s="2"/>
      <c r="N7" s="2"/>
      <c r="O7" s="2"/>
    </row>
    <row r="8" spans="1:15" ht="15.75" customHeight="1" thickBot="1" x14ac:dyDescent="0.3">
      <c r="A8" s="47"/>
      <c r="B8" s="99" t="s">
        <v>61</v>
      </c>
      <c r="C8" s="100">
        <v>2.1</v>
      </c>
      <c r="D8" s="100">
        <v>0.9</v>
      </c>
      <c r="E8" s="100">
        <v>2</v>
      </c>
      <c r="F8" s="102">
        <f t="shared" si="0"/>
        <v>3.7800000000000002</v>
      </c>
      <c r="G8" s="47"/>
      <c r="H8" s="47"/>
      <c r="I8" s="47"/>
      <c r="J8" s="47"/>
      <c r="K8" s="47"/>
      <c r="L8" s="47"/>
      <c r="M8" s="47"/>
      <c r="N8" s="47"/>
      <c r="O8" s="47"/>
    </row>
    <row r="9" spans="1:15" ht="32.25" customHeight="1" x14ac:dyDescent="0.25">
      <c r="A9" s="47"/>
      <c r="B9" s="86" t="s">
        <v>62</v>
      </c>
      <c r="C9" s="87">
        <v>83</v>
      </c>
      <c r="D9" s="87">
        <v>0.25</v>
      </c>
      <c r="E9" s="87">
        <v>1</v>
      </c>
      <c r="F9" s="88">
        <f t="shared" si="0"/>
        <v>20.75</v>
      </c>
      <c r="G9" s="47"/>
      <c r="H9" s="47"/>
      <c r="I9" s="47"/>
      <c r="J9" s="47"/>
      <c r="K9" s="47"/>
      <c r="L9" s="47"/>
      <c r="M9" s="47"/>
      <c r="N9" s="47"/>
      <c r="O9" s="47"/>
    </row>
    <row r="10" spans="1:15" ht="36" customHeight="1" x14ac:dyDescent="0.25">
      <c r="A10" s="47"/>
      <c r="B10" s="68" t="s">
        <v>63</v>
      </c>
      <c r="C10" s="69">
        <v>83</v>
      </c>
      <c r="D10" s="69">
        <v>0.2</v>
      </c>
      <c r="E10" s="69">
        <v>1</v>
      </c>
      <c r="F10" s="70">
        <f t="shared" si="0"/>
        <v>16.600000000000001</v>
      </c>
      <c r="G10" s="47"/>
      <c r="H10" s="47"/>
      <c r="I10" s="47"/>
      <c r="J10" s="47"/>
      <c r="K10" s="47"/>
      <c r="L10" s="47"/>
      <c r="M10" s="47"/>
      <c r="N10" s="47"/>
      <c r="O10" s="47"/>
    </row>
    <row r="11" spans="1:15" ht="41.25" customHeight="1" x14ac:dyDescent="0.25">
      <c r="A11" s="47"/>
      <c r="B11" s="68" t="s">
        <v>64</v>
      </c>
      <c r="C11" s="69">
        <v>5</v>
      </c>
      <c r="D11" s="69">
        <v>0.4</v>
      </c>
      <c r="E11" s="69">
        <v>3</v>
      </c>
      <c r="F11" s="70">
        <v>8</v>
      </c>
      <c r="G11" s="47"/>
      <c r="H11" s="47"/>
      <c r="I11" s="47"/>
      <c r="J11" s="47"/>
      <c r="K11" s="47"/>
      <c r="L11" s="47"/>
      <c r="M11" s="47"/>
      <c r="N11" s="47"/>
      <c r="O11" s="47"/>
    </row>
    <row r="12" spans="1:15" ht="37.5" customHeight="1" x14ac:dyDescent="0.25">
      <c r="A12" s="47"/>
      <c r="B12" s="68" t="s">
        <v>65</v>
      </c>
      <c r="C12" s="70">
        <v>12</v>
      </c>
      <c r="D12" s="70">
        <v>0.15</v>
      </c>
      <c r="E12" s="70">
        <v>1</v>
      </c>
      <c r="F12" s="70">
        <f t="shared" si="0"/>
        <v>1.7999999999999998</v>
      </c>
      <c r="G12" s="47"/>
      <c r="H12" s="47"/>
      <c r="I12" s="47"/>
      <c r="J12" s="47"/>
      <c r="K12" s="47"/>
      <c r="L12" s="47"/>
      <c r="M12" s="47"/>
      <c r="N12" s="47"/>
      <c r="O12" s="47"/>
    </row>
    <row r="13" spans="1:15" ht="31.5" customHeight="1" x14ac:dyDescent="0.25">
      <c r="A13" s="47"/>
      <c r="B13" s="68" t="s">
        <v>66</v>
      </c>
      <c r="C13" s="70">
        <v>0.4</v>
      </c>
      <c r="D13" s="70">
        <v>0.4</v>
      </c>
      <c r="E13" s="70">
        <v>11</v>
      </c>
      <c r="F13" s="70">
        <f t="shared" si="0"/>
        <v>1.7600000000000002</v>
      </c>
      <c r="G13" s="47"/>
      <c r="H13" s="47"/>
      <c r="I13" s="47"/>
      <c r="J13" s="47"/>
      <c r="K13" s="47"/>
      <c r="L13" s="47"/>
      <c r="M13" s="47"/>
      <c r="N13" s="47"/>
      <c r="O13" s="47"/>
    </row>
    <row r="14" spans="1:15" ht="15.75" customHeight="1" x14ac:dyDescent="0.25">
      <c r="A14" s="47"/>
      <c r="B14" s="80" t="s">
        <v>67</v>
      </c>
      <c r="C14" s="70">
        <v>2.2000000000000002</v>
      </c>
      <c r="D14" s="70">
        <v>0.3</v>
      </c>
      <c r="E14" s="70">
        <v>1</v>
      </c>
      <c r="F14" s="81">
        <f t="shared" si="0"/>
        <v>0.66</v>
      </c>
      <c r="G14" s="47"/>
      <c r="H14" s="47"/>
      <c r="I14" s="47"/>
      <c r="J14" s="47"/>
      <c r="K14" s="47"/>
      <c r="L14" s="47"/>
      <c r="M14" s="47"/>
      <c r="N14" s="47"/>
      <c r="O14" s="47"/>
    </row>
    <row r="15" spans="1:15" ht="31.5" customHeight="1" x14ac:dyDescent="0.25">
      <c r="A15" s="47"/>
      <c r="B15" s="68" t="s">
        <v>68</v>
      </c>
      <c r="C15" s="70">
        <v>5.15</v>
      </c>
      <c r="D15" s="70">
        <v>1.5</v>
      </c>
      <c r="E15" s="70">
        <v>1</v>
      </c>
      <c r="F15" s="70">
        <f t="shared" si="0"/>
        <v>7.7250000000000005</v>
      </c>
      <c r="G15" s="47"/>
      <c r="H15" s="47"/>
      <c r="I15" s="47"/>
      <c r="J15" s="47"/>
      <c r="K15" s="47"/>
      <c r="L15" s="47"/>
      <c r="M15" s="47"/>
      <c r="N15" s="47"/>
      <c r="O15" s="47"/>
    </row>
    <row r="16" spans="1:15" ht="36" customHeight="1" x14ac:dyDescent="0.25">
      <c r="A16" s="47"/>
      <c r="B16" s="68" t="s">
        <v>69</v>
      </c>
      <c r="C16" s="70">
        <v>5.15</v>
      </c>
      <c r="D16" s="70">
        <v>1.3</v>
      </c>
      <c r="E16" s="70">
        <v>1</v>
      </c>
      <c r="F16" s="70">
        <f t="shared" si="0"/>
        <v>6.6950000000000003</v>
      </c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36" customHeight="1" x14ac:dyDescent="0.25">
      <c r="A17" s="47"/>
      <c r="B17" s="68"/>
      <c r="C17" s="70"/>
      <c r="D17" s="70"/>
      <c r="E17" s="70"/>
      <c r="F17" s="70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36" customHeight="1" x14ac:dyDescent="0.25">
      <c r="A18" s="47"/>
      <c r="B18" s="68"/>
      <c r="C18" s="70"/>
      <c r="D18" s="70"/>
      <c r="E18" s="70"/>
      <c r="F18" s="70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15.75" customHeight="1" x14ac:dyDescent="0.25">
      <c r="A19" s="47"/>
      <c r="B19" s="71"/>
      <c r="C19" s="67"/>
      <c r="D19" s="67"/>
      <c r="E19" s="67"/>
      <c r="F19" s="67"/>
      <c r="G19" s="47"/>
      <c r="H19" s="47"/>
      <c r="I19" s="47"/>
      <c r="J19" s="47"/>
      <c r="K19" s="47"/>
      <c r="L19" s="47"/>
      <c r="M19" s="47"/>
      <c r="N19" s="47"/>
      <c r="O19" s="47"/>
    </row>
    <row r="20" spans="1:15" ht="15.75" customHeight="1" x14ac:dyDescent="0.25">
      <c r="A20" s="47"/>
      <c r="B20" s="71"/>
      <c r="C20" s="67"/>
      <c r="D20" s="67"/>
      <c r="E20" s="67"/>
      <c r="F20" s="67" t="s">
        <v>46</v>
      </c>
      <c r="G20" s="47"/>
      <c r="H20" s="47"/>
      <c r="I20" s="47"/>
      <c r="J20" s="47"/>
      <c r="K20" s="47"/>
      <c r="L20" s="47"/>
      <c r="M20" s="47"/>
      <c r="N20" s="47"/>
      <c r="O20" s="47"/>
    </row>
    <row r="21" spans="1:15" ht="15.75" customHeight="1" x14ac:dyDescent="0.25">
      <c r="A21" s="47"/>
      <c r="B21" s="71"/>
      <c r="C21" s="67"/>
      <c r="D21" s="67"/>
      <c r="E21" s="75" t="s">
        <v>45</v>
      </c>
      <c r="F21" s="69">
        <f>F7+F8</f>
        <v>7.98</v>
      </c>
      <c r="G21" s="47"/>
      <c r="H21" s="47"/>
      <c r="I21" s="47"/>
      <c r="J21" s="47"/>
      <c r="K21" s="47"/>
      <c r="L21" s="47"/>
      <c r="M21" s="47"/>
      <c r="N21" s="47"/>
      <c r="O21" s="47"/>
    </row>
    <row r="22" spans="1:15" ht="15.75" customHeight="1" x14ac:dyDescent="0.25">
      <c r="A22" s="47"/>
      <c r="B22" s="71"/>
      <c r="C22" s="67"/>
      <c r="D22" s="67"/>
      <c r="E22" s="75"/>
      <c r="F22" s="69"/>
      <c r="G22" s="47"/>
      <c r="H22" s="47"/>
      <c r="I22" s="47"/>
      <c r="J22" s="47"/>
      <c r="K22" s="47"/>
      <c r="L22" s="47"/>
      <c r="M22" s="47"/>
      <c r="N22" s="47"/>
      <c r="O22" s="47"/>
    </row>
    <row r="23" spans="1:15" ht="15.75" customHeight="1" x14ac:dyDescent="0.25">
      <c r="A23" s="47"/>
      <c r="B23" s="47"/>
      <c r="C23" s="47"/>
      <c r="D23" s="47"/>
      <c r="E23" s="75"/>
      <c r="F23" s="69"/>
      <c r="G23" s="47"/>
      <c r="H23" s="47"/>
      <c r="I23" s="47"/>
      <c r="J23" s="47"/>
      <c r="K23" s="47"/>
      <c r="L23" s="47"/>
      <c r="M23" s="47"/>
      <c r="N23" s="47"/>
      <c r="O23" s="47"/>
    </row>
    <row r="24" spans="1:15" ht="15.75" customHeight="1" x14ac:dyDescent="0.25">
      <c r="A24" s="15"/>
      <c r="B24" s="2"/>
      <c r="C24" s="2"/>
      <c r="D24" s="2"/>
      <c r="E24" s="2"/>
      <c r="F24" s="47"/>
      <c r="G24" s="2"/>
      <c r="H24" s="2"/>
      <c r="I24" s="2"/>
      <c r="J24" s="2"/>
      <c r="L24" s="2"/>
      <c r="M24" s="2"/>
      <c r="N24" s="2"/>
      <c r="O24" s="2"/>
    </row>
    <row r="25" spans="1:15" ht="15.75" customHeight="1" x14ac:dyDescent="0.25">
      <c r="A25" s="2"/>
      <c r="B25" s="2"/>
      <c r="C25" s="133" t="s">
        <v>8</v>
      </c>
      <c r="D25" s="134"/>
      <c r="E25" s="134"/>
      <c r="F25" s="134"/>
      <c r="G25" s="135"/>
      <c r="H25" s="16" t="s">
        <v>9</v>
      </c>
      <c r="I25" s="16" t="s">
        <v>10</v>
      </c>
      <c r="J25" s="16" t="s">
        <v>11</v>
      </c>
      <c r="K25" s="2"/>
      <c r="L25" s="2"/>
      <c r="M25" s="2"/>
      <c r="N25" s="2"/>
      <c r="O25" s="2"/>
    </row>
    <row r="26" spans="1:15" ht="37.5" customHeight="1" x14ac:dyDescent="0.25">
      <c r="A26" s="17" t="s">
        <v>12</v>
      </c>
      <c r="B26" s="18"/>
      <c r="C26" s="19" t="s">
        <v>13</v>
      </c>
      <c r="D26" s="19" t="s">
        <v>14</v>
      </c>
      <c r="E26" s="20" t="s">
        <v>15</v>
      </c>
      <c r="F26" s="20" t="s">
        <v>16</v>
      </c>
      <c r="G26" s="20"/>
      <c r="H26" s="20"/>
      <c r="I26" s="20"/>
      <c r="J26" s="20"/>
      <c r="K26" s="21"/>
      <c r="L26" s="2"/>
      <c r="M26" s="2"/>
      <c r="N26" s="2"/>
      <c r="O26" s="2"/>
    </row>
    <row r="27" spans="1:15" ht="15.75" customHeight="1" x14ac:dyDescent="0.25">
      <c r="A27" s="22" t="s">
        <v>17</v>
      </c>
      <c r="B27" s="22"/>
      <c r="C27" s="22"/>
      <c r="D27" s="22"/>
      <c r="E27" s="22"/>
      <c r="F27" s="22"/>
      <c r="G27" s="22"/>
      <c r="H27" s="1"/>
      <c r="I27" s="1"/>
      <c r="J27" s="1"/>
      <c r="K27" s="114"/>
      <c r="L27" s="2"/>
      <c r="M27" s="2"/>
      <c r="N27" s="2"/>
      <c r="O27" s="2"/>
    </row>
    <row r="28" spans="1:15" ht="15.75" customHeight="1" x14ac:dyDescent="0.25">
      <c r="A28" s="1" t="s">
        <v>18</v>
      </c>
      <c r="B28" s="1"/>
      <c r="C28" s="77"/>
      <c r="D28" s="78">
        <v>18.329999999999998</v>
      </c>
      <c r="E28" s="79"/>
      <c r="F28" s="79"/>
      <c r="G28" s="24"/>
      <c r="H28" s="26">
        <f t="shared" ref="H28:H30" si="1">C28*D28*E28</f>
        <v>0</v>
      </c>
      <c r="I28" s="26"/>
      <c r="J28" s="27">
        <f>I28-H28</f>
        <v>0</v>
      </c>
      <c r="K28" s="115"/>
      <c r="L28" s="2"/>
      <c r="M28" s="2"/>
      <c r="N28" s="2"/>
      <c r="O28" s="2"/>
    </row>
    <row r="29" spans="1:15" ht="15.75" customHeight="1" x14ac:dyDescent="0.25">
      <c r="A29" s="1" t="s">
        <v>19</v>
      </c>
      <c r="B29" s="1"/>
      <c r="C29" s="77">
        <v>1</v>
      </c>
      <c r="D29" s="78">
        <v>15</v>
      </c>
      <c r="E29" s="77">
        <v>2</v>
      </c>
      <c r="F29" s="79"/>
      <c r="G29" s="24"/>
      <c r="H29" s="26">
        <f t="shared" si="1"/>
        <v>30</v>
      </c>
      <c r="I29" s="26"/>
      <c r="J29" s="27"/>
      <c r="K29" s="115"/>
      <c r="L29" s="2"/>
      <c r="M29" s="2"/>
      <c r="N29" s="2"/>
      <c r="O29" s="2"/>
    </row>
    <row r="30" spans="1:15" ht="15.75" customHeight="1" x14ac:dyDescent="0.25">
      <c r="A30" s="1" t="s">
        <v>20</v>
      </c>
      <c r="B30" s="1"/>
      <c r="C30" s="77">
        <v>1</v>
      </c>
      <c r="D30" s="78">
        <v>13</v>
      </c>
      <c r="E30" s="77">
        <v>2</v>
      </c>
      <c r="F30" s="79"/>
      <c r="G30" s="24"/>
      <c r="H30" s="26">
        <f t="shared" si="1"/>
        <v>26</v>
      </c>
      <c r="I30" s="26"/>
      <c r="J30" s="27">
        <f>I30-H30</f>
        <v>-26</v>
      </c>
      <c r="K30" s="115"/>
      <c r="L30" s="2"/>
      <c r="M30" s="2"/>
      <c r="N30" s="2"/>
      <c r="O30" s="2"/>
    </row>
    <row r="31" spans="1:15" ht="15.75" customHeight="1" x14ac:dyDescent="0.25">
      <c r="A31" s="1" t="s">
        <v>21</v>
      </c>
      <c r="B31" s="1"/>
      <c r="C31" s="77"/>
      <c r="D31" s="78">
        <v>2.29</v>
      </c>
      <c r="E31" s="79"/>
      <c r="F31" s="79"/>
      <c r="G31" s="24"/>
      <c r="H31" s="26">
        <f t="shared" ref="H31:H33" si="2">C31*D31*E31*F31</f>
        <v>0</v>
      </c>
      <c r="I31" s="26"/>
      <c r="J31" s="27"/>
      <c r="K31" s="115"/>
      <c r="L31" s="2"/>
      <c r="M31" s="2"/>
      <c r="N31" s="2"/>
      <c r="O31" s="2"/>
    </row>
    <row r="32" spans="1:15" ht="15" customHeight="1" x14ac:dyDescent="0.25">
      <c r="A32" s="29" t="s">
        <v>22</v>
      </c>
      <c r="B32" s="1"/>
      <c r="C32" s="77">
        <v>1</v>
      </c>
      <c r="D32" s="78">
        <v>1.88</v>
      </c>
      <c r="E32" s="77">
        <v>2</v>
      </c>
      <c r="F32" s="77">
        <v>4</v>
      </c>
      <c r="G32" s="24"/>
      <c r="H32" s="26">
        <f t="shared" si="2"/>
        <v>15.04</v>
      </c>
      <c r="I32" s="26"/>
      <c r="J32" s="27">
        <f t="shared" ref="J32:J33" si="3">I32-H32</f>
        <v>-15.04</v>
      </c>
      <c r="K32" s="115"/>
      <c r="L32" s="2"/>
      <c r="M32" s="2"/>
      <c r="N32" s="2"/>
      <c r="O32" s="2"/>
    </row>
    <row r="33" spans="1:15" ht="15.75" customHeight="1" x14ac:dyDescent="0.25">
      <c r="A33" s="29" t="s">
        <v>23</v>
      </c>
      <c r="B33" s="1"/>
      <c r="C33" s="77">
        <v>1</v>
      </c>
      <c r="D33" s="78">
        <v>1.63</v>
      </c>
      <c r="E33" s="77">
        <v>2</v>
      </c>
      <c r="F33" s="77">
        <v>3</v>
      </c>
      <c r="G33" s="24"/>
      <c r="H33" s="26">
        <f t="shared" si="2"/>
        <v>9.7799999999999994</v>
      </c>
      <c r="I33" s="26"/>
      <c r="J33" s="27">
        <f t="shared" si="3"/>
        <v>-9.7799999999999994</v>
      </c>
      <c r="K33" s="115"/>
      <c r="L33" s="2"/>
      <c r="M33" s="2"/>
      <c r="N33" s="2"/>
      <c r="O33" s="2"/>
    </row>
    <row r="34" spans="1:15" ht="15.75" customHeight="1" x14ac:dyDescent="0.25">
      <c r="A34" s="29" t="s">
        <v>48</v>
      </c>
      <c r="B34" s="1"/>
      <c r="C34" s="77">
        <v>2</v>
      </c>
      <c r="D34" s="78">
        <v>2.5</v>
      </c>
      <c r="E34" s="77">
        <v>2</v>
      </c>
      <c r="F34" s="79"/>
      <c r="G34" s="24"/>
      <c r="H34" s="26">
        <f>C34*D34*E34</f>
        <v>10</v>
      </c>
      <c r="I34" s="26"/>
      <c r="J34" s="27"/>
      <c r="K34" s="115"/>
      <c r="L34" s="2"/>
      <c r="M34" s="2"/>
      <c r="N34" s="2"/>
      <c r="O34" s="2"/>
    </row>
    <row r="35" spans="1:15" ht="15.75" customHeight="1" x14ac:dyDescent="0.25">
      <c r="A35" s="29"/>
      <c r="B35" s="1"/>
      <c r="C35" s="25"/>
      <c r="D35" s="24"/>
      <c r="E35" s="25"/>
      <c r="F35" s="25"/>
      <c r="G35" s="24"/>
      <c r="H35" s="26">
        <f t="shared" ref="H35:H40" si="4">C35*D35*E35</f>
        <v>0</v>
      </c>
      <c r="I35" s="26"/>
      <c r="J35" s="27"/>
      <c r="K35" s="115"/>
      <c r="L35" s="2"/>
      <c r="M35" s="2"/>
      <c r="N35" s="2"/>
      <c r="O35" s="2"/>
    </row>
    <row r="36" spans="1:15" ht="15.75" customHeight="1" x14ac:dyDescent="0.25">
      <c r="A36" s="29"/>
      <c r="B36" s="1"/>
      <c r="C36" s="25"/>
      <c r="D36" s="24"/>
      <c r="E36" s="25"/>
      <c r="F36" s="25"/>
      <c r="G36" s="24"/>
      <c r="H36" s="26">
        <f t="shared" si="4"/>
        <v>0</v>
      </c>
      <c r="I36" s="26"/>
      <c r="J36" s="27"/>
      <c r="K36" s="115"/>
      <c r="L36" s="2"/>
      <c r="M36" s="2"/>
      <c r="N36" s="2"/>
      <c r="O36" s="2"/>
    </row>
    <row r="37" spans="1:15" ht="15.75" customHeight="1" x14ac:dyDescent="0.25">
      <c r="A37" s="29"/>
      <c r="B37" s="1"/>
      <c r="C37" s="25"/>
      <c r="D37" s="24"/>
      <c r="E37" s="25"/>
      <c r="F37" s="25"/>
      <c r="G37" s="24"/>
      <c r="H37" s="26">
        <f t="shared" si="4"/>
        <v>0</v>
      </c>
      <c r="I37" s="26"/>
      <c r="J37" s="27"/>
      <c r="K37" s="115"/>
      <c r="L37" s="2"/>
      <c r="M37" s="2"/>
      <c r="N37" s="2"/>
      <c r="O37" s="2"/>
    </row>
    <row r="38" spans="1:15" ht="15.75" customHeight="1" x14ac:dyDescent="0.25">
      <c r="A38" s="29"/>
      <c r="B38" s="1"/>
      <c r="C38" s="25"/>
      <c r="D38" s="24"/>
      <c r="E38" s="25"/>
      <c r="F38" s="25"/>
      <c r="G38" s="24"/>
      <c r="H38" s="26">
        <f t="shared" si="4"/>
        <v>0</v>
      </c>
      <c r="I38" s="26"/>
      <c r="J38" s="27"/>
      <c r="K38" s="115"/>
      <c r="L38" s="2"/>
      <c r="M38" s="2"/>
      <c r="N38" s="2"/>
      <c r="O38" s="2"/>
    </row>
    <row r="39" spans="1:15" ht="15.75" customHeight="1" x14ac:dyDescent="0.25">
      <c r="A39" s="1"/>
      <c r="B39" s="1"/>
      <c r="C39" s="25"/>
      <c r="D39" s="24"/>
      <c r="E39" s="25"/>
      <c r="F39" s="25"/>
      <c r="G39" s="24"/>
      <c r="H39" s="26">
        <f t="shared" si="4"/>
        <v>0</v>
      </c>
      <c r="I39" s="26"/>
      <c r="J39" s="27">
        <f t="shared" ref="J39:J40" si="5">I39-H39</f>
        <v>0</v>
      </c>
      <c r="K39" s="115"/>
      <c r="L39" s="2"/>
      <c r="M39" s="2"/>
      <c r="N39" s="2"/>
      <c r="O39" s="2"/>
    </row>
    <row r="40" spans="1:15" ht="15.75" customHeight="1" x14ac:dyDescent="0.25">
      <c r="A40" s="1"/>
      <c r="B40" s="1"/>
      <c r="C40" s="25"/>
      <c r="D40" s="24"/>
      <c r="E40" s="25"/>
      <c r="F40" s="25"/>
      <c r="G40" s="24"/>
      <c r="H40" s="26">
        <f t="shared" si="4"/>
        <v>0</v>
      </c>
      <c r="I40" s="26"/>
      <c r="J40" s="27">
        <f t="shared" si="5"/>
        <v>0</v>
      </c>
      <c r="K40" s="115"/>
      <c r="L40" s="2"/>
      <c r="M40" s="2"/>
      <c r="N40" s="2"/>
      <c r="O40" s="2"/>
    </row>
    <row r="41" spans="1:15" ht="15.75" customHeight="1" x14ac:dyDescent="0.25">
      <c r="A41" s="1"/>
      <c r="B41" s="1"/>
      <c r="C41" s="1"/>
      <c r="D41" s="1"/>
      <c r="E41" s="1"/>
      <c r="F41" s="1"/>
      <c r="G41" s="1"/>
      <c r="H41" s="30">
        <f>SUM(H28:H40)</f>
        <v>90.82</v>
      </c>
      <c r="I41" s="30">
        <f t="shared" ref="I41" si="6">SUM(I28:I40)</f>
        <v>0</v>
      </c>
      <c r="J41" s="27"/>
      <c r="K41" s="115"/>
      <c r="L41" s="2"/>
      <c r="M41" s="2"/>
      <c r="N41" s="2"/>
      <c r="O41" s="2"/>
    </row>
    <row r="42" spans="1:15" ht="15.75" customHeight="1" x14ac:dyDescent="0.25">
      <c r="A42" s="22" t="s">
        <v>24</v>
      </c>
      <c r="B42" s="22"/>
      <c r="C42" s="31" t="s">
        <v>25</v>
      </c>
      <c r="D42" s="32" t="s">
        <v>26</v>
      </c>
      <c r="E42" s="32"/>
      <c r="F42" s="22"/>
      <c r="G42" s="22"/>
      <c r="H42" s="27"/>
      <c r="I42" s="27"/>
      <c r="J42" s="27"/>
      <c r="K42" s="116"/>
      <c r="L42" s="2"/>
      <c r="M42" s="2"/>
      <c r="N42" s="2"/>
      <c r="O42" s="2"/>
    </row>
    <row r="43" spans="1:15" ht="50.1" customHeight="1" x14ac:dyDescent="0.25">
      <c r="A43" s="49" t="s">
        <v>40</v>
      </c>
      <c r="B43" s="56" t="s">
        <v>49</v>
      </c>
      <c r="C43" s="76">
        <v>2</v>
      </c>
      <c r="D43" s="54">
        <v>45.3</v>
      </c>
      <c r="E43" s="24"/>
      <c r="F43" s="24"/>
      <c r="G43" s="24"/>
      <c r="H43" s="26">
        <f t="shared" ref="H43:H60" si="7">C43*D43</f>
        <v>90.6</v>
      </c>
      <c r="I43" s="26"/>
      <c r="J43" s="45"/>
      <c r="K43" s="46"/>
      <c r="L43" s="47"/>
      <c r="M43" s="47"/>
      <c r="N43" s="47"/>
      <c r="O43" s="47"/>
    </row>
    <row r="44" spans="1:15" ht="50.1" customHeight="1" x14ac:dyDescent="0.25">
      <c r="A44" s="63" t="s">
        <v>42</v>
      </c>
      <c r="B44" s="56"/>
      <c r="C44" s="35">
        <v>0.5</v>
      </c>
      <c r="D44" s="54">
        <v>12.7</v>
      </c>
      <c r="E44" s="24"/>
      <c r="F44" s="24"/>
      <c r="G44" s="24"/>
      <c r="H44" s="26">
        <f t="shared" si="7"/>
        <v>6.35</v>
      </c>
      <c r="I44" s="26"/>
      <c r="J44" s="45"/>
      <c r="K44" s="46"/>
      <c r="L44" s="47"/>
      <c r="M44" s="47"/>
      <c r="N44" s="47"/>
      <c r="O44" s="47"/>
    </row>
    <row r="45" spans="1:15" ht="39.950000000000003" customHeight="1" x14ac:dyDescent="0.25">
      <c r="A45" s="49" t="s">
        <v>56</v>
      </c>
      <c r="B45" s="56" t="s">
        <v>44</v>
      </c>
      <c r="C45" s="35">
        <v>6</v>
      </c>
      <c r="D45" s="54">
        <v>1.2</v>
      </c>
      <c r="E45" s="24"/>
      <c r="F45" s="24"/>
      <c r="G45" s="24"/>
      <c r="H45" s="26">
        <f t="shared" si="7"/>
        <v>7.1999999999999993</v>
      </c>
      <c r="I45" s="26"/>
      <c r="J45" s="45"/>
      <c r="K45" s="46"/>
      <c r="L45" s="47"/>
      <c r="M45" s="47"/>
      <c r="N45" s="47"/>
      <c r="O45" s="47"/>
    </row>
    <row r="46" spans="1:15" ht="39.950000000000003" customHeight="1" x14ac:dyDescent="0.25">
      <c r="A46" s="60" t="s">
        <v>35</v>
      </c>
      <c r="B46" s="56"/>
      <c r="C46" s="35">
        <v>6</v>
      </c>
      <c r="D46" s="54">
        <v>0.75</v>
      </c>
      <c r="E46" s="24"/>
      <c r="F46" s="24"/>
      <c r="G46" s="24"/>
      <c r="H46" s="26">
        <f t="shared" si="7"/>
        <v>4.5</v>
      </c>
      <c r="I46" s="26"/>
      <c r="J46" s="45"/>
      <c r="K46" s="46"/>
      <c r="L46" s="47"/>
      <c r="M46" s="47"/>
      <c r="N46" s="47"/>
      <c r="O46" s="47"/>
    </row>
    <row r="47" spans="1:15" ht="39.950000000000003" customHeight="1" x14ac:dyDescent="0.25">
      <c r="A47" s="59" t="s">
        <v>36</v>
      </c>
      <c r="B47" s="56"/>
      <c r="C47" s="35">
        <v>4</v>
      </c>
      <c r="D47" s="54">
        <v>1.3</v>
      </c>
      <c r="E47" s="24"/>
      <c r="F47" s="24"/>
      <c r="G47" s="24"/>
      <c r="H47" s="26">
        <f t="shared" si="7"/>
        <v>5.2</v>
      </c>
      <c r="I47" s="26"/>
      <c r="J47" s="45"/>
      <c r="K47" s="46"/>
      <c r="L47" s="47"/>
      <c r="M47" s="47"/>
      <c r="N47" s="47"/>
      <c r="O47" s="47"/>
    </row>
    <row r="48" spans="1:15" ht="50.1" customHeight="1" x14ac:dyDescent="0.25">
      <c r="A48" s="49" t="s">
        <v>72</v>
      </c>
      <c r="B48" s="56" t="s">
        <v>50</v>
      </c>
      <c r="C48" s="35">
        <v>4</v>
      </c>
      <c r="D48" s="54">
        <v>1</v>
      </c>
      <c r="E48" s="24"/>
      <c r="F48" s="24"/>
      <c r="G48" s="24"/>
      <c r="H48" s="26">
        <f t="shared" si="7"/>
        <v>4</v>
      </c>
      <c r="I48" s="26"/>
      <c r="J48" s="45"/>
      <c r="K48" s="46"/>
      <c r="L48" s="47"/>
      <c r="M48" s="47"/>
      <c r="N48" s="47"/>
      <c r="O48" s="47"/>
    </row>
    <row r="49" spans="1:15" ht="50.1" customHeight="1" x14ac:dyDescent="0.25">
      <c r="A49" s="63" t="s">
        <v>38</v>
      </c>
      <c r="B49" s="56"/>
      <c r="C49" s="35">
        <v>3</v>
      </c>
      <c r="D49" s="54">
        <v>5</v>
      </c>
      <c r="E49" s="24"/>
      <c r="F49" s="24"/>
      <c r="G49" s="24"/>
      <c r="H49" s="26">
        <f t="shared" si="7"/>
        <v>15</v>
      </c>
      <c r="I49" s="26"/>
      <c r="J49" s="45"/>
      <c r="K49" s="46"/>
      <c r="L49" s="47"/>
      <c r="M49" s="47"/>
      <c r="N49" s="47"/>
      <c r="O49" s="47"/>
    </row>
    <row r="50" spans="1:15" ht="50.1" customHeight="1" x14ac:dyDescent="0.25">
      <c r="A50" s="55" t="s">
        <v>74</v>
      </c>
      <c r="B50" s="56" t="s">
        <v>44</v>
      </c>
      <c r="C50" s="35">
        <v>6</v>
      </c>
      <c r="D50" s="54">
        <v>5.45</v>
      </c>
      <c r="E50" s="24"/>
      <c r="F50" s="24"/>
      <c r="G50" s="24"/>
      <c r="H50" s="26">
        <f t="shared" si="7"/>
        <v>32.700000000000003</v>
      </c>
      <c r="I50" s="26"/>
      <c r="J50" s="45"/>
      <c r="K50" s="46"/>
      <c r="L50" s="47"/>
      <c r="M50" s="47"/>
      <c r="N50" s="47"/>
      <c r="O50" s="47"/>
    </row>
    <row r="51" spans="1:15" ht="15.75" customHeight="1" x14ac:dyDescent="0.25">
      <c r="A51" s="62"/>
      <c r="B51" s="58"/>
      <c r="C51" s="35"/>
      <c r="D51" s="36"/>
      <c r="E51" s="24"/>
      <c r="F51" s="24"/>
      <c r="G51" s="24"/>
      <c r="H51" s="26">
        <f t="shared" si="7"/>
        <v>0</v>
      </c>
      <c r="I51" s="26"/>
      <c r="J51" s="27"/>
      <c r="K51" s="33"/>
      <c r="L51" s="2"/>
      <c r="M51" s="2"/>
      <c r="N51" s="2"/>
      <c r="O51" s="2"/>
    </row>
    <row r="52" spans="1:15" ht="15.75" customHeight="1" x14ac:dyDescent="0.25">
      <c r="A52" s="34"/>
      <c r="B52" s="58"/>
      <c r="C52" s="35"/>
      <c r="D52" s="36"/>
      <c r="E52" s="24"/>
      <c r="F52" s="24"/>
      <c r="G52" s="24"/>
      <c r="H52" s="26">
        <f t="shared" si="7"/>
        <v>0</v>
      </c>
      <c r="I52" s="26"/>
      <c r="J52" s="27"/>
      <c r="K52" s="33"/>
      <c r="L52" s="2"/>
      <c r="M52" s="2"/>
      <c r="N52" s="2"/>
      <c r="O52" s="2"/>
    </row>
    <row r="53" spans="1:15" ht="15.75" customHeight="1" x14ac:dyDescent="0.25">
      <c r="A53" s="34"/>
      <c r="B53" s="58"/>
      <c r="C53" s="35"/>
      <c r="D53" s="36"/>
      <c r="E53" s="24"/>
      <c r="F53" s="24"/>
      <c r="G53" s="24"/>
      <c r="H53" s="26">
        <f t="shared" si="7"/>
        <v>0</v>
      </c>
      <c r="I53" s="26"/>
      <c r="J53" s="27"/>
      <c r="K53" s="33"/>
      <c r="L53" s="2"/>
      <c r="M53" s="2"/>
      <c r="N53" s="2"/>
      <c r="O53" s="2"/>
    </row>
    <row r="54" spans="1:15" ht="15.75" customHeight="1" x14ac:dyDescent="0.25">
      <c r="A54" s="34"/>
      <c r="B54" s="58"/>
      <c r="C54" s="35"/>
      <c r="D54" s="36"/>
      <c r="E54" s="24"/>
      <c r="F54" s="24"/>
      <c r="G54" s="24"/>
      <c r="H54" s="26">
        <f t="shared" si="7"/>
        <v>0</v>
      </c>
      <c r="I54" s="26"/>
      <c r="J54" s="27">
        <f t="shared" ref="J54:J60" si="8">I54-H54</f>
        <v>0</v>
      </c>
      <c r="K54" s="33"/>
      <c r="L54" s="2"/>
      <c r="M54" s="2"/>
      <c r="N54" s="2"/>
      <c r="O54" s="2"/>
    </row>
    <row r="55" spans="1:15" ht="15.75" customHeight="1" x14ac:dyDescent="0.25">
      <c r="A55" s="34"/>
      <c r="B55" s="57"/>
      <c r="C55" s="35"/>
      <c r="D55" s="36"/>
      <c r="E55" s="24"/>
      <c r="F55" s="24"/>
      <c r="G55" s="24"/>
      <c r="H55" s="26">
        <f t="shared" si="7"/>
        <v>0</v>
      </c>
      <c r="I55" s="26"/>
      <c r="J55" s="27">
        <f t="shared" si="8"/>
        <v>0</v>
      </c>
      <c r="K55" s="33"/>
      <c r="L55" s="2"/>
      <c r="M55" s="2"/>
      <c r="N55" s="2"/>
      <c r="O55" s="2"/>
    </row>
    <row r="56" spans="1:15" ht="15.75" customHeight="1" x14ac:dyDescent="0.25">
      <c r="A56" s="34"/>
      <c r="B56" s="57"/>
      <c r="C56" s="35"/>
      <c r="D56" s="36"/>
      <c r="E56" s="24"/>
      <c r="F56" s="24"/>
      <c r="G56" s="24"/>
      <c r="H56" s="26">
        <f t="shared" si="7"/>
        <v>0</v>
      </c>
      <c r="I56" s="26"/>
      <c r="J56" s="27">
        <f t="shared" si="8"/>
        <v>0</v>
      </c>
      <c r="K56" s="33"/>
      <c r="L56" s="2"/>
      <c r="M56" s="2"/>
      <c r="N56" s="2"/>
      <c r="O56" s="2"/>
    </row>
    <row r="57" spans="1:15" ht="15.75" customHeight="1" x14ac:dyDescent="0.25">
      <c r="A57" s="29"/>
      <c r="B57" s="57"/>
      <c r="C57" s="37"/>
      <c r="D57" s="38"/>
      <c r="E57" s="24"/>
      <c r="F57" s="24"/>
      <c r="G57" s="24"/>
      <c r="H57" s="26">
        <f t="shared" si="7"/>
        <v>0</v>
      </c>
      <c r="I57" s="26"/>
      <c r="J57" s="27">
        <f t="shared" si="8"/>
        <v>0</v>
      </c>
      <c r="K57" s="33"/>
      <c r="L57" s="2"/>
      <c r="M57" s="2"/>
      <c r="N57" s="2"/>
      <c r="O57" s="2"/>
    </row>
    <row r="58" spans="1:15" ht="15.75" customHeight="1" x14ac:dyDescent="0.25">
      <c r="A58" s="29"/>
      <c r="B58" s="57"/>
      <c r="C58" s="37"/>
      <c r="D58" s="38"/>
      <c r="E58" s="24"/>
      <c r="F58" s="24"/>
      <c r="G58" s="24"/>
      <c r="H58" s="26">
        <f t="shared" si="7"/>
        <v>0</v>
      </c>
      <c r="I58" s="26"/>
      <c r="J58" s="27">
        <f t="shared" si="8"/>
        <v>0</v>
      </c>
      <c r="K58" s="33"/>
      <c r="L58" s="2"/>
      <c r="M58" s="2"/>
      <c r="N58" s="2"/>
      <c r="O58" s="2"/>
    </row>
    <row r="59" spans="1:15" ht="15.75" customHeight="1" x14ac:dyDescent="0.25">
      <c r="A59" s="29"/>
      <c r="B59" s="57"/>
      <c r="C59" s="37"/>
      <c r="D59" s="38"/>
      <c r="E59" s="24"/>
      <c r="F59" s="24"/>
      <c r="G59" s="24"/>
      <c r="H59" s="26">
        <f t="shared" si="7"/>
        <v>0</v>
      </c>
      <c r="I59" s="26"/>
      <c r="J59" s="27">
        <f t="shared" si="8"/>
        <v>0</v>
      </c>
      <c r="K59" s="33"/>
      <c r="L59" s="2"/>
      <c r="M59" s="2"/>
      <c r="N59" s="2"/>
      <c r="O59" s="2"/>
    </row>
    <row r="60" spans="1:15" ht="15.75" customHeight="1" x14ac:dyDescent="0.25">
      <c r="A60" s="22"/>
      <c r="B60" s="57"/>
      <c r="C60" s="37"/>
      <c r="D60" s="38"/>
      <c r="E60" s="24"/>
      <c r="F60" s="24"/>
      <c r="G60" s="24"/>
      <c r="H60" s="26">
        <f t="shared" si="7"/>
        <v>0</v>
      </c>
      <c r="I60" s="26"/>
      <c r="J60" s="27">
        <f t="shared" si="8"/>
        <v>0</v>
      </c>
      <c r="K60" s="33"/>
      <c r="L60" s="2"/>
      <c r="M60" s="2"/>
      <c r="N60" s="2"/>
      <c r="O60" s="2"/>
    </row>
    <row r="61" spans="1:15" ht="15.75" customHeight="1" x14ac:dyDescent="0.25">
      <c r="A61" s="1"/>
      <c r="B61" s="1"/>
      <c r="C61" s="1"/>
      <c r="D61" s="1"/>
      <c r="E61" s="1"/>
      <c r="F61" s="1"/>
      <c r="G61" s="1"/>
      <c r="H61" s="39">
        <f>SUM(H43:H60)</f>
        <v>165.55</v>
      </c>
      <c r="I61" s="39">
        <f>SUM(I43:I60)</f>
        <v>0</v>
      </c>
      <c r="J61" s="1"/>
      <c r="K61" s="33"/>
      <c r="L61" s="2"/>
      <c r="M61" s="2"/>
      <c r="N61" s="2"/>
      <c r="O61" s="2"/>
    </row>
    <row r="62" spans="1:15" ht="15.75" customHeight="1" x14ac:dyDescent="0.25">
      <c r="A62" s="1"/>
      <c r="B62" s="1"/>
      <c r="C62" s="1"/>
      <c r="D62" s="1"/>
      <c r="E62" s="1"/>
      <c r="F62" s="1"/>
      <c r="G62" s="1"/>
      <c r="H62" s="27"/>
      <c r="I62" s="27"/>
      <c r="J62" s="1"/>
      <c r="K62" s="33"/>
      <c r="L62" s="2"/>
      <c r="M62" s="2"/>
      <c r="N62" s="2"/>
      <c r="O62" s="2"/>
    </row>
    <row r="63" spans="1:15" ht="15.75" customHeight="1" x14ac:dyDescent="0.25">
      <c r="A63" s="22" t="s">
        <v>27</v>
      </c>
      <c r="B63" s="22"/>
      <c r="C63" s="31" t="s">
        <v>28</v>
      </c>
      <c r="D63" s="32" t="s">
        <v>14</v>
      </c>
      <c r="E63" s="32" t="s">
        <v>29</v>
      </c>
      <c r="F63" s="32" t="s">
        <v>15</v>
      </c>
      <c r="G63" s="1"/>
      <c r="H63" s="27"/>
      <c r="I63" s="27"/>
      <c r="J63" s="1"/>
      <c r="K63" s="33"/>
      <c r="L63" s="2"/>
      <c r="M63" s="2"/>
      <c r="N63" s="2"/>
      <c r="O63" s="2"/>
    </row>
    <row r="64" spans="1:15" ht="15.75" customHeight="1" x14ac:dyDescent="0.25">
      <c r="A64" s="1" t="s">
        <v>52</v>
      </c>
      <c r="B64" s="1" t="s">
        <v>53</v>
      </c>
      <c r="C64" s="35">
        <v>338</v>
      </c>
      <c r="D64" s="24">
        <v>3.9</v>
      </c>
      <c r="E64" s="24">
        <v>0.04</v>
      </c>
      <c r="F64" s="35">
        <v>2</v>
      </c>
      <c r="G64" s="24"/>
      <c r="H64" s="26">
        <f t="shared" ref="H64:H65" si="9">C64*D64*E64*F64</f>
        <v>105.456</v>
      </c>
      <c r="I64" s="26"/>
      <c r="J64" s="27">
        <f t="shared" ref="J64:J65" si="10">I64-H64</f>
        <v>-105.456</v>
      </c>
      <c r="K64" s="33"/>
      <c r="L64" s="2"/>
      <c r="M64" s="2"/>
      <c r="N64" s="2"/>
      <c r="O64" s="2"/>
    </row>
    <row r="65" spans="1:15" ht="15.75" customHeight="1" x14ac:dyDescent="0.25">
      <c r="A65" s="1" t="s">
        <v>30</v>
      </c>
      <c r="B65" s="1"/>
      <c r="C65" s="35"/>
      <c r="D65" s="40"/>
      <c r="E65" s="40"/>
      <c r="F65" s="35"/>
      <c r="G65" s="24"/>
      <c r="H65" s="26">
        <f t="shared" si="9"/>
        <v>0</v>
      </c>
      <c r="I65" s="26"/>
      <c r="J65" s="27">
        <f t="shared" si="10"/>
        <v>0</v>
      </c>
      <c r="K65" s="33"/>
      <c r="L65" s="2"/>
      <c r="M65" s="2"/>
      <c r="N65" s="2"/>
      <c r="O65" s="2"/>
    </row>
    <row r="66" spans="1:15" ht="15.75" customHeight="1" x14ac:dyDescent="0.25">
      <c r="A66" s="1"/>
      <c r="B66" s="1"/>
      <c r="C66" s="1"/>
      <c r="D66" s="1"/>
      <c r="E66" s="1"/>
      <c r="F66" s="1"/>
      <c r="G66" s="1"/>
      <c r="H66" s="39">
        <f t="shared" ref="H66:I66" si="11">SUM(H64:H65)</f>
        <v>105.456</v>
      </c>
      <c r="I66" s="39">
        <f t="shared" si="11"/>
        <v>0</v>
      </c>
      <c r="J66" s="1"/>
      <c r="K66" s="33"/>
      <c r="L66" s="2"/>
      <c r="M66" s="2"/>
      <c r="N66" s="2"/>
      <c r="O66" s="2"/>
    </row>
    <row r="67" spans="1:15" ht="15.75" customHeight="1" x14ac:dyDescent="0.25">
      <c r="A67" s="1"/>
      <c r="B67" s="1"/>
      <c r="C67" s="1"/>
      <c r="D67" s="1"/>
      <c r="E67" s="1"/>
      <c r="F67" s="1"/>
      <c r="G67" s="1"/>
      <c r="H67" s="27"/>
      <c r="I67" s="27"/>
      <c r="J67" s="1"/>
      <c r="K67" s="33"/>
      <c r="L67" s="2"/>
      <c r="M67" s="2"/>
      <c r="N67" s="2"/>
      <c r="O67" s="2"/>
    </row>
    <row r="68" spans="1:15" ht="15.75" customHeight="1" x14ac:dyDescent="0.25">
      <c r="A68" s="1"/>
      <c r="B68" s="1"/>
      <c r="C68" s="1"/>
      <c r="D68" s="1"/>
      <c r="E68" s="1"/>
      <c r="F68" s="1"/>
      <c r="G68" s="1"/>
      <c r="H68" s="27"/>
      <c r="I68" s="27"/>
      <c r="J68" s="1"/>
      <c r="K68" s="33"/>
      <c r="L68" s="2"/>
      <c r="M68" s="2"/>
      <c r="N68" s="2"/>
      <c r="O68" s="2"/>
    </row>
    <row r="69" spans="1:15" ht="15.75" customHeight="1" x14ac:dyDescent="0.3">
      <c r="A69" s="41" t="s">
        <v>31</v>
      </c>
      <c r="B69" s="41"/>
      <c r="C69" s="41"/>
      <c r="D69" s="41"/>
      <c r="E69" s="41"/>
      <c r="F69" s="41"/>
      <c r="G69" s="41"/>
      <c r="H69" s="42">
        <f>SUM(H66,H61,H41)</f>
        <v>361.82600000000002</v>
      </c>
      <c r="I69" s="42">
        <f>SUM(I66,I61,I41)</f>
        <v>0</v>
      </c>
      <c r="J69" s="41"/>
      <c r="K69" s="2"/>
      <c r="L69" s="2"/>
      <c r="M69" s="2"/>
      <c r="N69" s="2"/>
    </row>
    <row r="70" spans="1:15" ht="15.75" customHeight="1" x14ac:dyDescent="0.25">
      <c r="A70" s="117"/>
      <c r="B70" s="118"/>
      <c r="C70" s="118"/>
      <c r="D70" s="118"/>
      <c r="E70" s="118"/>
      <c r="F70" s="118"/>
      <c r="G70" s="118"/>
      <c r="H70" s="118"/>
      <c r="I70" s="118"/>
      <c r="J70" s="118"/>
      <c r="K70" s="119"/>
      <c r="L70" s="2"/>
      <c r="M70" s="2"/>
      <c r="N70" s="2"/>
    </row>
    <row r="71" spans="1:15" ht="22.5" customHeight="1" x14ac:dyDescent="0.25">
      <c r="A71" s="120"/>
      <c r="B71" s="121"/>
      <c r="C71" s="121"/>
      <c r="D71" s="121"/>
      <c r="E71" s="121"/>
      <c r="F71" s="121"/>
      <c r="G71" s="121"/>
      <c r="H71" s="121"/>
      <c r="I71" s="121"/>
      <c r="J71" s="121"/>
      <c r="K71" s="122"/>
      <c r="L71" s="2"/>
      <c r="M71" s="2"/>
      <c r="N71" s="2"/>
    </row>
    <row r="72" spans="1:15" ht="22.5" customHeight="1" x14ac:dyDescent="0.25">
      <c r="A72" s="120"/>
      <c r="B72" s="121"/>
      <c r="C72" s="121"/>
      <c r="D72" s="121"/>
      <c r="E72" s="121"/>
      <c r="F72" s="121"/>
      <c r="G72" s="121"/>
      <c r="H72" s="121"/>
      <c r="I72" s="121"/>
      <c r="J72" s="121"/>
      <c r="K72" s="122"/>
      <c r="L72" s="2"/>
      <c r="M72" s="2"/>
      <c r="N72" s="2"/>
    </row>
    <row r="73" spans="1:15" ht="22.5" customHeight="1" x14ac:dyDescent="0.25">
      <c r="A73" s="123"/>
      <c r="B73" s="124"/>
      <c r="C73" s="124"/>
      <c r="D73" s="124"/>
      <c r="E73" s="124"/>
      <c r="F73" s="124"/>
      <c r="G73" s="124"/>
      <c r="H73" s="124"/>
      <c r="I73" s="124"/>
      <c r="J73" s="124"/>
      <c r="K73" s="125"/>
      <c r="L73" s="2"/>
      <c r="M73" s="2"/>
      <c r="N73" s="2"/>
    </row>
    <row r="74" spans="1:15" ht="15.75" customHeight="1" x14ac:dyDescent="0.2"/>
    <row r="75" spans="1:15" ht="15.75" customHeight="1" x14ac:dyDescent="0.2">
      <c r="B75" s="43"/>
    </row>
    <row r="76" spans="1:15" ht="15.75" customHeight="1" x14ac:dyDescent="0.2"/>
    <row r="77" spans="1:15" ht="15.75" customHeight="1" x14ac:dyDescent="0.2"/>
    <row r="78" spans="1:15" ht="15.75" customHeight="1" x14ac:dyDescent="0.2"/>
    <row r="79" spans="1:15" ht="15.75" customHeight="1" x14ac:dyDescent="0.2"/>
    <row r="80" spans="1:1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mergeCells count="6">
    <mergeCell ref="A70:K73"/>
    <mergeCell ref="A1:J1"/>
    <mergeCell ref="G4:I4"/>
    <mergeCell ref="J4:K4"/>
    <mergeCell ref="C25:G25"/>
    <mergeCell ref="K27:K42"/>
  </mergeCells>
  <conditionalFormatting sqref="I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AA63-5C73-4C8C-AEB8-052009286480}">
  <dimension ref="A1:O1022"/>
  <sheetViews>
    <sheetView zoomScale="89" zoomScaleNormal="89" workbookViewId="0">
      <selection activeCell="A47" sqref="A47"/>
    </sheetView>
  </sheetViews>
  <sheetFormatPr baseColWidth="10" defaultColWidth="11.21875" defaultRowHeight="15" customHeight="1" x14ac:dyDescent="0.2"/>
  <cols>
    <col min="1" max="1" width="49.77734375" style="82" customWidth="1"/>
    <col min="2" max="2" width="33" style="82" customWidth="1"/>
    <col min="3" max="4" width="11.21875" style="82" customWidth="1"/>
    <col min="5" max="5" width="15.33203125" style="82" customWidth="1"/>
    <col min="6" max="6" width="11.21875" style="82" customWidth="1"/>
    <col min="7" max="7" width="14" style="82" customWidth="1"/>
    <col min="8" max="8" width="15.109375" style="82" customWidth="1"/>
    <col min="9" max="9" width="17.77734375" style="82" customWidth="1"/>
    <col min="10" max="10" width="21.44140625" style="82" customWidth="1"/>
    <col min="11" max="11" width="21.88671875" style="82" customWidth="1"/>
    <col min="12" max="16384" width="11.21875" style="82"/>
  </cols>
  <sheetData>
    <row r="1" spans="1:15" ht="36.75" customHeight="1" x14ac:dyDescent="0.25">
      <c r="A1" s="126" t="s">
        <v>70</v>
      </c>
      <c r="B1" s="127"/>
      <c r="C1" s="127"/>
      <c r="D1" s="127"/>
      <c r="E1" s="127"/>
      <c r="F1" s="127"/>
      <c r="G1" s="127"/>
      <c r="H1" s="127"/>
      <c r="I1" s="127"/>
      <c r="J1" s="128"/>
      <c r="K1" s="1"/>
      <c r="L1" s="2"/>
    </row>
    <row r="2" spans="1:15" ht="15.75" customHeight="1" x14ac:dyDescent="0.25">
      <c r="A2" s="2"/>
      <c r="B2" s="84" t="s">
        <v>47</v>
      </c>
      <c r="C2" s="84" t="s">
        <v>54</v>
      </c>
      <c r="D2" s="84" t="s">
        <v>55</v>
      </c>
      <c r="E2" s="84" t="s">
        <v>59</v>
      </c>
      <c r="F2" s="85" t="s">
        <v>43</v>
      </c>
      <c r="G2" s="2"/>
      <c r="H2" s="2"/>
      <c r="I2" s="2"/>
      <c r="J2" s="2"/>
      <c r="K2" s="2"/>
      <c r="L2" s="2"/>
    </row>
    <row r="3" spans="1:15" ht="15.75" customHeight="1" thickBot="1" x14ac:dyDescent="0.3">
      <c r="A3" s="3" t="s">
        <v>0</v>
      </c>
      <c r="B3" s="68" t="s">
        <v>58</v>
      </c>
      <c r="C3" s="69">
        <v>4.5999999999999996</v>
      </c>
      <c r="D3" s="69">
        <v>0.1</v>
      </c>
      <c r="E3" s="69">
        <v>2</v>
      </c>
      <c r="F3" s="70">
        <f>C3*D3*E3</f>
        <v>0.91999999999999993</v>
      </c>
      <c r="G3" s="47"/>
      <c r="H3" s="2"/>
      <c r="I3" s="2"/>
      <c r="J3" s="2"/>
      <c r="K3" s="2"/>
      <c r="L3" s="2"/>
    </row>
    <row r="4" spans="1:15" ht="15.75" customHeight="1" thickBot="1" x14ac:dyDescent="0.3">
      <c r="A4" s="4">
        <f>H6/A6</f>
        <v>19.564494897959182</v>
      </c>
      <c r="B4" s="68" t="s">
        <v>58</v>
      </c>
      <c r="C4" s="69">
        <v>5.6</v>
      </c>
      <c r="D4" s="69">
        <v>0.1</v>
      </c>
      <c r="E4" s="69">
        <v>8</v>
      </c>
      <c r="F4" s="70">
        <f t="shared" ref="F4:F16" si="0">C4*D4*E4</f>
        <v>4.4799999999999995</v>
      </c>
      <c r="G4" s="129" t="s">
        <v>1</v>
      </c>
      <c r="H4" s="130"/>
      <c r="I4" s="131"/>
      <c r="J4" s="132" t="s">
        <v>2</v>
      </c>
      <c r="K4" s="131"/>
      <c r="L4" s="2"/>
      <c r="M4" s="2"/>
      <c r="N4" s="2"/>
      <c r="O4" s="2"/>
    </row>
    <row r="5" spans="1:15" ht="32.25" customHeight="1" x14ac:dyDescent="0.25">
      <c r="A5" s="106" t="s">
        <v>73</v>
      </c>
      <c r="B5" s="68" t="s">
        <v>58</v>
      </c>
      <c r="C5" s="69">
        <v>5.15</v>
      </c>
      <c r="D5" s="69">
        <v>0.1</v>
      </c>
      <c r="E5" s="69">
        <v>8</v>
      </c>
      <c r="F5" s="70">
        <f t="shared" si="0"/>
        <v>4.12</v>
      </c>
      <c r="G5" s="72" t="s">
        <v>3</v>
      </c>
      <c r="H5" s="6" t="s">
        <v>4</v>
      </c>
      <c r="I5" s="7" t="s">
        <v>5</v>
      </c>
      <c r="J5" s="8" t="s">
        <v>6</v>
      </c>
      <c r="K5" s="9" t="s">
        <v>7</v>
      </c>
      <c r="L5" s="2"/>
      <c r="M5" s="2"/>
      <c r="N5" s="2"/>
      <c r="O5" s="2"/>
    </row>
    <row r="6" spans="1:15" ht="15.75" customHeight="1" thickBot="1" x14ac:dyDescent="0.3">
      <c r="A6" s="10">
        <v>98</v>
      </c>
      <c r="B6" s="103" t="s">
        <v>58</v>
      </c>
      <c r="C6" s="104">
        <v>1.4</v>
      </c>
      <c r="D6" s="104">
        <v>0.1</v>
      </c>
      <c r="E6" s="104">
        <v>2</v>
      </c>
      <c r="F6" s="105">
        <f t="shared" si="0"/>
        <v>0.27999999999999997</v>
      </c>
      <c r="G6" s="73">
        <f>H69</f>
        <v>1322.29</v>
      </c>
      <c r="H6" s="13">
        <f>G6*1.45</f>
        <v>1917.3204999999998</v>
      </c>
      <c r="I6" s="14">
        <f>H6-G6</f>
        <v>595.03049999999985</v>
      </c>
      <c r="J6" s="12">
        <f>ABS(I69)</f>
        <v>0</v>
      </c>
      <c r="K6" s="14">
        <f>H6-ABS(J6)</f>
        <v>1917.3204999999998</v>
      </c>
      <c r="L6" s="2"/>
      <c r="M6" s="2"/>
      <c r="N6" s="2"/>
      <c r="O6" s="2"/>
    </row>
    <row r="7" spans="1:15" ht="15.75" customHeight="1" x14ac:dyDescent="0.25">
      <c r="A7" s="2"/>
      <c r="B7" s="68" t="s">
        <v>60</v>
      </c>
      <c r="C7" s="69">
        <v>1</v>
      </c>
      <c r="D7" s="69">
        <v>1</v>
      </c>
      <c r="E7" s="69">
        <v>1</v>
      </c>
      <c r="F7" s="70">
        <v>4.2</v>
      </c>
      <c r="G7" s="47"/>
      <c r="H7" s="2"/>
      <c r="I7" s="2"/>
      <c r="J7" s="2"/>
      <c r="K7" s="2"/>
      <c r="L7" s="2"/>
      <c r="M7" s="2"/>
      <c r="N7" s="2"/>
      <c r="O7" s="2"/>
    </row>
    <row r="8" spans="1:15" ht="15.75" customHeight="1" thickBot="1" x14ac:dyDescent="0.3">
      <c r="A8" s="47"/>
      <c r="B8" s="103" t="s">
        <v>61</v>
      </c>
      <c r="C8" s="104">
        <v>2.1</v>
      </c>
      <c r="D8" s="104">
        <v>0.9</v>
      </c>
      <c r="E8" s="104">
        <v>2</v>
      </c>
      <c r="F8" s="105">
        <f t="shared" si="0"/>
        <v>3.7800000000000002</v>
      </c>
      <c r="G8" s="47"/>
      <c r="H8" s="47"/>
      <c r="I8" s="47"/>
      <c r="J8" s="47"/>
      <c r="K8" s="47"/>
      <c r="L8" s="47"/>
      <c r="M8" s="47"/>
      <c r="N8" s="47"/>
      <c r="O8" s="47"/>
    </row>
    <row r="9" spans="1:15" ht="32.25" customHeight="1" x14ac:dyDescent="0.25">
      <c r="A9" s="47"/>
      <c r="B9" s="89" t="s">
        <v>62</v>
      </c>
      <c r="C9" s="91">
        <v>83</v>
      </c>
      <c r="D9" s="91">
        <v>0.25</v>
      </c>
      <c r="E9" s="91">
        <v>1</v>
      </c>
      <c r="F9" s="92">
        <f t="shared" si="0"/>
        <v>20.75</v>
      </c>
      <c r="G9" s="47"/>
      <c r="H9" s="47"/>
      <c r="I9" s="47"/>
      <c r="J9" s="47"/>
      <c r="K9" s="47"/>
      <c r="L9" s="47"/>
      <c r="M9" s="47"/>
      <c r="N9" s="47"/>
      <c r="O9" s="47"/>
    </row>
    <row r="10" spans="1:15" ht="36" customHeight="1" x14ac:dyDescent="0.25">
      <c r="A10" s="47"/>
      <c r="B10" s="93" t="s">
        <v>63</v>
      </c>
      <c r="C10" s="96">
        <v>83</v>
      </c>
      <c r="D10" s="96">
        <v>0.2</v>
      </c>
      <c r="E10" s="96">
        <v>1</v>
      </c>
      <c r="F10" s="97">
        <f t="shared" si="0"/>
        <v>16.600000000000001</v>
      </c>
      <c r="G10" s="47"/>
      <c r="H10" s="47"/>
      <c r="I10" s="47"/>
      <c r="J10" s="47"/>
      <c r="K10" s="47"/>
      <c r="L10" s="47"/>
      <c r="M10" s="47"/>
      <c r="N10" s="47"/>
      <c r="O10" s="47"/>
    </row>
    <row r="11" spans="1:15" ht="41.25" customHeight="1" thickBot="1" x14ac:dyDescent="0.3">
      <c r="A11" s="47"/>
      <c r="B11" s="99" t="s">
        <v>64</v>
      </c>
      <c r="C11" s="100">
        <v>5</v>
      </c>
      <c r="D11" s="100">
        <v>0.4</v>
      </c>
      <c r="E11" s="100">
        <v>3</v>
      </c>
      <c r="F11" s="102">
        <v>8</v>
      </c>
      <c r="G11" s="47"/>
      <c r="H11" s="47"/>
      <c r="I11" s="47"/>
      <c r="J11" s="47"/>
      <c r="K11" s="47"/>
      <c r="L11" s="47"/>
      <c r="M11" s="47"/>
      <c r="N11" s="47"/>
      <c r="O11" s="47"/>
    </row>
    <row r="12" spans="1:15" ht="37.5" customHeight="1" x14ac:dyDescent="0.25">
      <c r="A12" s="47"/>
      <c r="B12" s="86" t="s">
        <v>65</v>
      </c>
      <c r="C12" s="88">
        <v>12</v>
      </c>
      <c r="D12" s="88">
        <v>0.15</v>
      </c>
      <c r="E12" s="88">
        <v>1</v>
      </c>
      <c r="F12" s="88">
        <f t="shared" si="0"/>
        <v>1.7999999999999998</v>
      </c>
      <c r="G12" s="47"/>
      <c r="H12" s="47"/>
      <c r="I12" s="47"/>
      <c r="J12" s="47"/>
      <c r="K12" s="47"/>
      <c r="L12" s="47"/>
      <c r="M12" s="47"/>
      <c r="N12" s="47"/>
      <c r="O12" s="47"/>
    </row>
    <row r="13" spans="1:15" ht="31.5" customHeight="1" x14ac:dyDescent="0.25">
      <c r="A13" s="47"/>
      <c r="B13" s="68" t="s">
        <v>66</v>
      </c>
      <c r="C13" s="70">
        <v>0.4</v>
      </c>
      <c r="D13" s="70">
        <v>0.4</v>
      </c>
      <c r="E13" s="70">
        <v>11</v>
      </c>
      <c r="F13" s="70">
        <f t="shared" si="0"/>
        <v>1.7600000000000002</v>
      </c>
      <c r="G13" s="47"/>
      <c r="H13" s="47"/>
      <c r="I13" s="47"/>
      <c r="J13" s="47"/>
      <c r="K13" s="47"/>
      <c r="L13" s="47"/>
      <c r="M13" s="47"/>
      <c r="N13" s="47"/>
      <c r="O13" s="47"/>
    </row>
    <row r="14" spans="1:15" ht="15.75" customHeight="1" x14ac:dyDescent="0.25">
      <c r="A14" s="47"/>
      <c r="B14" s="80" t="s">
        <v>67</v>
      </c>
      <c r="C14" s="70">
        <v>2.2000000000000002</v>
      </c>
      <c r="D14" s="70">
        <v>0.3</v>
      </c>
      <c r="E14" s="70">
        <v>1</v>
      </c>
      <c r="F14" s="81">
        <f t="shared" si="0"/>
        <v>0.66</v>
      </c>
      <c r="G14" s="47"/>
      <c r="H14" s="47"/>
      <c r="I14" s="47"/>
      <c r="J14" s="47"/>
      <c r="K14" s="47"/>
      <c r="L14" s="47"/>
      <c r="M14" s="47"/>
      <c r="N14" s="47"/>
      <c r="O14" s="47"/>
    </row>
    <row r="15" spans="1:15" ht="31.5" customHeight="1" x14ac:dyDescent="0.25">
      <c r="A15" s="47"/>
      <c r="B15" s="68" t="s">
        <v>68</v>
      </c>
      <c r="C15" s="70">
        <v>5.15</v>
      </c>
      <c r="D15" s="70">
        <v>1.5</v>
      </c>
      <c r="E15" s="70">
        <v>1</v>
      </c>
      <c r="F15" s="70">
        <f t="shared" si="0"/>
        <v>7.7250000000000005</v>
      </c>
      <c r="G15" s="47"/>
      <c r="H15" s="47"/>
      <c r="I15" s="47"/>
      <c r="J15" s="47"/>
      <c r="K15" s="47"/>
      <c r="L15" s="47"/>
      <c r="M15" s="47"/>
      <c r="N15" s="47"/>
      <c r="O15" s="47"/>
    </row>
    <row r="16" spans="1:15" ht="36" customHeight="1" x14ac:dyDescent="0.25">
      <c r="A16" s="47"/>
      <c r="B16" s="68" t="s">
        <v>69</v>
      </c>
      <c r="C16" s="70">
        <v>5.15</v>
      </c>
      <c r="D16" s="70">
        <v>1.3</v>
      </c>
      <c r="E16" s="70">
        <v>1</v>
      </c>
      <c r="F16" s="70">
        <f t="shared" si="0"/>
        <v>6.6950000000000003</v>
      </c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36" customHeight="1" x14ac:dyDescent="0.25">
      <c r="A17" s="47"/>
      <c r="B17" s="68"/>
      <c r="C17" s="70"/>
      <c r="D17" s="70"/>
      <c r="E17" s="70"/>
      <c r="F17" s="70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36" customHeight="1" x14ac:dyDescent="0.25">
      <c r="A18" s="47"/>
      <c r="B18" s="68"/>
      <c r="C18" s="70"/>
      <c r="D18" s="70"/>
      <c r="E18" s="70"/>
      <c r="F18" s="70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15.75" customHeight="1" x14ac:dyDescent="0.25">
      <c r="A19" s="47"/>
      <c r="B19" s="71"/>
      <c r="C19" s="67"/>
      <c r="D19" s="67"/>
      <c r="E19" s="67"/>
      <c r="F19" s="67"/>
      <c r="G19" s="47"/>
      <c r="H19" s="47"/>
      <c r="I19" s="47"/>
      <c r="J19" s="47"/>
      <c r="K19" s="47"/>
      <c r="L19" s="47"/>
      <c r="M19" s="47"/>
      <c r="N19" s="47"/>
      <c r="O19" s="47"/>
    </row>
    <row r="20" spans="1:15" ht="15.75" customHeight="1" x14ac:dyDescent="0.25">
      <c r="A20" s="47"/>
      <c r="B20" s="71"/>
      <c r="C20" s="67"/>
      <c r="D20" s="67"/>
      <c r="E20" s="67"/>
      <c r="F20" s="67" t="s">
        <v>46</v>
      </c>
      <c r="G20" s="47"/>
      <c r="H20" s="47"/>
      <c r="I20" s="47"/>
      <c r="J20" s="47"/>
      <c r="K20" s="47"/>
      <c r="L20" s="47"/>
      <c r="M20" s="47"/>
      <c r="N20" s="47"/>
      <c r="O20" s="47"/>
    </row>
    <row r="21" spans="1:15" ht="15.75" customHeight="1" x14ac:dyDescent="0.25">
      <c r="A21" s="47"/>
      <c r="B21" s="71"/>
      <c r="C21" s="67"/>
      <c r="D21" s="67"/>
      <c r="E21" s="75" t="s">
        <v>45</v>
      </c>
      <c r="F21" s="69">
        <f>F9+F10+F11</f>
        <v>45.35</v>
      </c>
      <c r="G21" s="47"/>
      <c r="H21" s="47"/>
      <c r="I21" s="47"/>
      <c r="J21" s="47"/>
      <c r="K21" s="47"/>
      <c r="L21" s="47"/>
      <c r="M21" s="47"/>
      <c r="N21" s="47"/>
      <c r="O21" s="47"/>
    </row>
    <row r="22" spans="1:15" ht="15.75" customHeight="1" x14ac:dyDescent="0.25">
      <c r="A22" s="47"/>
      <c r="B22" s="71"/>
      <c r="C22" s="67"/>
      <c r="D22" s="67"/>
      <c r="E22" s="75"/>
      <c r="F22" s="69"/>
      <c r="G22" s="47"/>
      <c r="H22" s="47"/>
      <c r="I22" s="47"/>
      <c r="J22" s="47"/>
      <c r="K22" s="47"/>
      <c r="L22" s="47"/>
      <c r="M22" s="47"/>
      <c r="N22" s="47"/>
      <c r="O22" s="47"/>
    </row>
    <row r="23" spans="1:15" ht="15.75" customHeight="1" x14ac:dyDescent="0.25">
      <c r="A23" s="47"/>
      <c r="B23" s="47"/>
      <c r="C23" s="47"/>
      <c r="D23" s="47"/>
      <c r="E23" s="75"/>
      <c r="F23" s="69"/>
      <c r="G23" s="47"/>
      <c r="H23" s="47"/>
      <c r="I23" s="47"/>
      <c r="J23" s="47"/>
      <c r="K23" s="47"/>
      <c r="L23" s="47"/>
      <c r="M23" s="47"/>
      <c r="N23" s="47"/>
      <c r="O23" s="47"/>
    </row>
    <row r="24" spans="1:15" ht="15.75" customHeight="1" x14ac:dyDescent="0.25">
      <c r="A24" s="15"/>
      <c r="B24" s="2"/>
      <c r="C24" s="2"/>
      <c r="D24" s="2"/>
      <c r="E24" s="2"/>
      <c r="F24" s="47"/>
      <c r="G24" s="2"/>
      <c r="H24" s="2"/>
      <c r="I24" s="2"/>
      <c r="J24" s="2"/>
      <c r="L24" s="2"/>
      <c r="M24" s="2"/>
      <c r="N24" s="2"/>
      <c r="O24" s="2"/>
    </row>
    <row r="25" spans="1:15" ht="15.75" customHeight="1" x14ac:dyDescent="0.25">
      <c r="A25" s="2"/>
      <c r="B25" s="2"/>
      <c r="C25" s="133" t="s">
        <v>8</v>
      </c>
      <c r="D25" s="134"/>
      <c r="E25" s="134"/>
      <c r="F25" s="134"/>
      <c r="G25" s="135"/>
      <c r="H25" s="16" t="s">
        <v>9</v>
      </c>
      <c r="I25" s="16" t="s">
        <v>10</v>
      </c>
      <c r="J25" s="16" t="s">
        <v>11</v>
      </c>
      <c r="K25" s="2"/>
      <c r="L25" s="2"/>
      <c r="M25" s="2"/>
      <c r="N25" s="2"/>
      <c r="O25" s="2"/>
    </row>
    <row r="26" spans="1:15" ht="37.5" customHeight="1" x14ac:dyDescent="0.25">
      <c r="A26" s="17" t="s">
        <v>12</v>
      </c>
      <c r="B26" s="18"/>
      <c r="C26" s="19" t="s">
        <v>13</v>
      </c>
      <c r="D26" s="19" t="s">
        <v>14</v>
      </c>
      <c r="E26" s="20" t="s">
        <v>15</v>
      </c>
      <c r="F26" s="20" t="s">
        <v>16</v>
      </c>
      <c r="G26" s="20"/>
      <c r="H26" s="20"/>
      <c r="I26" s="20"/>
      <c r="J26" s="20"/>
      <c r="K26" s="21"/>
      <c r="L26" s="2"/>
      <c r="M26" s="2"/>
      <c r="N26" s="2"/>
      <c r="O26" s="2"/>
    </row>
    <row r="27" spans="1:15" ht="15.75" customHeight="1" x14ac:dyDescent="0.25">
      <c r="A27" s="22" t="s">
        <v>17</v>
      </c>
      <c r="B27" s="22"/>
      <c r="C27" s="22"/>
      <c r="D27" s="22"/>
      <c r="E27" s="22"/>
      <c r="F27" s="22"/>
      <c r="G27" s="22"/>
      <c r="H27" s="1"/>
      <c r="I27" s="1"/>
      <c r="J27" s="1"/>
      <c r="K27" s="114"/>
      <c r="L27" s="2"/>
      <c r="M27" s="2"/>
      <c r="N27" s="2"/>
      <c r="O27" s="2"/>
    </row>
    <row r="28" spans="1:15" ht="15.75" customHeight="1" x14ac:dyDescent="0.25">
      <c r="A28" s="1" t="s">
        <v>18</v>
      </c>
      <c r="B28" s="1"/>
      <c r="C28" s="77"/>
      <c r="D28" s="78">
        <v>18.329999999999998</v>
      </c>
      <c r="E28" s="79"/>
      <c r="F28" s="79"/>
      <c r="G28" s="24"/>
      <c r="H28" s="26">
        <f t="shared" ref="H28:H30" si="1">C28*D28*E28</f>
        <v>0</v>
      </c>
      <c r="I28" s="26"/>
      <c r="J28" s="27">
        <f>I28-H28</f>
        <v>0</v>
      </c>
      <c r="K28" s="115"/>
      <c r="L28" s="2"/>
      <c r="M28" s="2"/>
      <c r="N28" s="2"/>
      <c r="O28" s="2"/>
    </row>
    <row r="29" spans="1:15" ht="15.75" customHeight="1" x14ac:dyDescent="0.25">
      <c r="A29" s="1" t="s">
        <v>19</v>
      </c>
      <c r="B29" s="1"/>
      <c r="C29" s="77">
        <v>2</v>
      </c>
      <c r="D29" s="78">
        <v>15</v>
      </c>
      <c r="E29" s="77">
        <v>5</v>
      </c>
      <c r="F29" s="79"/>
      <c r="G29" s="24"/>
      <c r="H29" s="26">
        <f t="shared" si="1"/>
        <v>150</v>
      </c>
      <c r="I29" s="26"/>
      <c r="J29" s="27"/>
      <c r="K29" s="115"/>
      <c r="L29" s="2"/>
      <c r="M29" s="2"/>
      <c r="N29" s="2"/>
      <c r="O29" s="2"/>
    </row>
    <row r="30" spans="1:15" ht="15.75" customHeight="1" x14ac:dyDescent="0.25">
      <c r="A30" s="1" t="s">
        <v>20</v>
      </c>
      <c r="B30" s="1"/>
      <c r="C30" s="77">
        <v>2</v>
      </c>
      <c r="D30" s="78">
        <v>13</v>
      </c>
      <c r="E30" s="77">
        <v>5</v>
      </c>
      <c r="F30" s="79"/>
      <c r="G30" s="24"/>
      <c r="H30" s="26">
        <f t="shared" si="1"/>
        <v>130</v>
      </c>
      <c r="I30" s="26"/>
      <c r="J30" s="27">
        <f>I30-H30</f>
        <v>-130</v>
      </c>
      <c r="K30" s="115"/>
      <c r="L30" s="2"/>
      <c r="M30" s="2"/>
      <c r="N30" s="2"/>
      <c r="O30" s="2"/>
    </row>
    <row r="31" spans="1:15" ht="15.75" customHeight="1" x14ac:dyDescent="0.25">
      <c r="A31" s="1" t="s">
        <v>21</v>
      </c>
      <c r="B31" s="1"/>
      <c r="C31" s="77"/>
      <c r="D31" s="78">
        <v>2.29</v>
      </c>
      <c r="E31" s="79"/>
      <c r="F31" s="79"/>
      <c r="G31" s="24"/>
      <c r="H31" s="26">
        <f t="shared" ref="H31:H33" si="2">C31*D31*E31*F31</f>
        <v>0</v>
      </c>
      <c r="I31" s="26"/>
      <c r="J31" s="27"/>
      <c r="K31" s="115"/>
      <c r="L31" s="2"/>
      <c r="M31" s="2"/>
      <c r="N31" s="2"/>
      <c r="O31" s="2"/>
    </row>
    <row r="32" spans="1:15" ht="15" customHeight="1" x14ac:dyDescent="0.25">
      <c r="A32" s="29" t="s">
        <v>22</v>
      </c>
      <c r="B32" s="1"/>
      <c r="C32" s="77">
        <v>2</v>
      </c>
      <c r="D32" s="78">
        <v>1.88</v>
      </c>
      <c r="E32" s="77">
        <v>5</v>
      </c>
      <c r="F32" s="77">
        <v>4</v>
      </c>
      <c r="G32" s="24"/>
      <c r="H32" s="26">
        <f t="shared" si="2"/>
        <v>75.199999999999989</v>
      </c>
      <c r="I32" s="26"/>
      <c r="J32" s="27">
        <f t="shared" ref="J32:J33" si="3">I32-H32</f>
        <v>-75.199999999999989</v>
      </c>
      <c r="K32" s="115"/>
      <c r="L32" s="2"/>
      <c r="M32" s="2"/>
      <c r="N32" s="2"/>
      <c r="O32" s="2"/>
    </row>
    <row r="33" spans="1:15" ht="15.75" customHeight="1" x14ac:dyDescent="0.25">
      <c r="A33" s="29" t="s">
        <v>23</v>
      </c>
      <c r="B33" s="1"/>
      <c r="C33" s="77">
        <v>2</v>
      </c>
      <c r="D33" s="78">
        <v>1.63</v>
      </c>
      <c r="E33" s="77">
        <v>5</v>
      </c>
      <c r="F33" s="77">
        <v>3</v>
      </c>
      <c r="G33" s="24"/>
      <c r="H33" s="26">
        <f t="shared" si="2"/>
        <v>48.899999999999991</v>
      </c>
      <c r="I33" s="26"/>
      <c r="J33" s="27">
        <f t="shared" si="3"/>
        <v>-48.899999999999991</v>
      </c>
      <c r="K33" s="115"/>
      <c r="L33" s="2"/>
      <c r="M33" s="2"/>
      <c r="N33" s="2"/>
      <c r="O33" s="2"/>
    </row>
    <row r="34" spans="1:15" ht="15.75" customHeight="1" x14ac:dyDescent="0.25">
      <c r="A34" s="29" t="s">
        <v>48</v>
      </c>
      <c r="B34" s="1"/>
      <c r="C34" s="77">
        <v>4</v>
      </c>
      <c r="D34" s="78">
        <v>2.5</v>
      </c>
      <c r="E34" s="77">
        <v>5</v>
      </c>
      <c r="F34" s="79"/>
      <c r="G34" s="24"/>
      <c r="H34" s="26">
        <f>C34*D34*E34</f>
        <v>50</v>
      </c>
      <c r="I34" s="26"/>
      <c r="J34" s="27"/>
      <c r="K34" s="115"/>
      <c r="L34" s="2"/>
      <c r="M34" s="2"/>
      <c r="N34" s="2"/>
      <c r="O34" s="2"/>
    </row>
    <row r="35" spans="1:15" ht="15.75" customHeight="1" x14ac:dyDescent="0.25">
      <c r="A35" s="29"/>
      <c r="B35" s="1"/>
      <c r="C35" s="25"/>
      <c r="D35" s="24"/>
      <c r="E35" s="25"/>
      <c r="F35" s="25"/>
      <c r="G35" s="24"/>
      <c r="H35" s="26">
        <f t="shared" ref="H35:H40" si="4">C35*D35*E35</f>
        <v>0</v>
      </c>
      <c r="I35" s="26"/>
      <c r="J35" s="27"/>
      <c r="K35" s="115"/>
      <c r="L35" s="2"/>
      <c r="M35" s="2"/>
      <c r="N35" s="2"/>
      <c r="O35" s="2"/>
    </row>
    <row r="36" spans="1:15" ht="15.75" customHeight="1" x14ac:dyDescent="0.25">
      <c r="A36" s="29"/>
      <c r="B36" s="1"/>
      <c r="C36" s="25"/>
      <c r="D36" s="24"/>
      <c r="E36" s="25"/>
      <c r="F36" s="25"/>
      <c r="G36" s="24"/>
      <c r="H36" s="26">
        <f t="shared" si="4"/>
        <v>0</v>
      </c>
      <c r="I36" s="26"/>
      <c r="J36" s="27"/>
      <c r="K36" s="115"/>
      <c r="L36" s="2"/>
      <c r="M36" s="2"/>
      <c r="N36" s="2"/>
      <c r="O36" s="2"/>
    </row>
    <row r="37" spans="1:15" ht="15.75" customHeight="1" x14ac:dyDescent="0.25">
      <c r="A37" s="29"/>
      <c r="B37" s="1"/>
      <c r="C37" s="25"/>
      <c r="D37" s="24"/>
      <c r="E37" s="25"/>
      <c r="F37" s="25"/>
      <c r="G37" s="24"/>
      <c r="H37" s="26">
        <f t="shared" si="4"/>
        <v>0</v>
      </c>
      <c r="I37" s="26"/>
      <c r="J37" s="27"/>
      <c r="K37" s="115"/>
      <c r="L37" s="2"/>
      <c r="M37" s="2"/>
      <c r="N37" s="2"/>
      <c r="O37" s="2"/>
    </row>
    <row r="38" spans="1:15" ht="15.75" customHeight="1" x14ac:dyDescent="0.25">
      <c r="A38" s="29"/>
      <c r="B38" s="1"/>
      <c r="C38" s="25"/>
      <c r="D38" s="24"/>
      <c r="E38" s="25"/>
      <c r="F38" s="25"/>
      <c r="G38" s="24"/>
      <c r="H38" s="26">
        <f t="shared" si="4"/>
        <v>0</v>
      </c>
      <c r="I38" s="26"/>
      <c r="J38" s="27"/>
      <c r="K38" s="115"/>
      <c r="L38" s="2"/>
      <c r="M38" s="2"/>
      <c r="N38" s="2"/>
      <c r="O38" s="2"/>
    </row>
    <row r="39" spans="1:15" ht="15.75" customHeight="1" x14ac:dyDescent="0.25">
      <c r="A39" s="1"/>
      <c r="B39" s="1"/>
      <c r="C39" s="25"/>
      <c r="D39" s="24"/>
      <c r="E39" s="25"/>
      <c r="F39" s="25"/>
      <c r="G39" s="24"/>
      <c r="H39" s="26">
        <f t="shared" si="4"/>
        <v>0</v>
      </c>
      <c r="I39" s="26"/>
      <c r="J39" s="27">
        <f t="shared" ref="J39:J40" si="5">I39-H39</f>
        <v>0</v>
      </c>
      <c r="K39" s="115"/>
      <c r="L39" s="2"/>
      <c r="M39" s="2"/>
      <c r="N39" s="2"/>
      <c r="O39" s="2"/>
    </row>
    <row r="40" spans="1:15" ht="15.75" customHeight="1" x14ac:dyDescent="0.25">
      <c r="A40" s="1"/>
      <c r="B40" s="1"/>
      <c r="C40" s="25"/>
      <c r="D40" s="24"/>
      <c r="E40" s="25"/>
      <c r="F40" s="25"/>
      <c r="G40" s="24"/>
      <c r="H40" s="26">
        <f t="shared" si="4"/>
        <v>0</v>
      </c>
      <c r="I40" s="26"/>
      <c r="J40" s="27">
        <f t="shared" si="5"/>
        <v>0</v>
      </c>
      <c r="K40" s="115"/>
      <c r="L40" s="2"/>
      <c r="M40" s="2"/>
      <c r="N40" s="2"/>
      <c r="O40" s="2"/>
    </row>
    <row r="41" spans="1:15" ht="15.75" customHeight="1" x14ac:dyDescent="0.25">
      <c r="A41" s="1"/>
      <c r="B41" s="1"/>
      <c r="C41" s="1"/>
      <c r="D41" s="1"/>
      <c r="E41" s="1"/>
      <c r="F41" s="1"/>
      <c r="G41" s="1"/>
      <c r="H41" s="30">
        <f>SUM(H28:H40)</f>
        <v>454.09999999999997</v>
      </c>
      <c r="I41" s="30">
        <f t="shared" ref="I41" si="6">SUM(I28:I40)</f>
        <v>0</v>
      </c>
      <c r="J41" s="27"/>
      <c r="K41" s="115"/>
      <c r="L41" s="2"/>
      <c r="M41" s="2"/>
      <c r="N41" s="2"/>
      <c r="O41" s="2"/>
    </row>
    <row r="42" spans="1:15" ht="15.75" customHeight="1" x14ac:dyDescent="0.25">
      <c r="A42" s="22" t="s">
        <v>24</v>
      </c>
      <c r="B42" s="22"/>
      <c r="C42" s="31" t="s">
        <v>25</v>
      </c>
      <c r="D42" s="32" t="s">
        <v>26</v>
      </c>
      <c r="E42" s="32"/>
      <c r="F42" s="22"/>
      <c r="G42" s="22"/>
      <c r="H42" s="27"/>
      <c r="I42" s="27"/>
      <c r="J42" s="27"/>
      <c r="K42" s="116"/>
      <c r="L42" s="2"/>
      <c r="M42" s="2"/>
      <c r="N42" s="2"/>
      <c r="O42" s="2"/>
    </row>
    <row r="43" spans="1:15" ht="50.1" customHeight="1" x14ac:dyDescent="0.25">
      <c r="A43" s="49" t="s">
        <v>40</v>
      </c>
      <c r="B43" s="56" t="s">
        <v>49</v>
      </c>
      <c r="C43" s="76">
        <v>10</v>
      </c>
      <c r="D43" s="54">
        <v>45.3</v>
      </c>
      <c r="E43" s="24"/>
      <c r="F43" s="24"/>
      <c r="G43" s="24"/>
      <c r="H43" s="26">
        <f t="shared" ref="H43:H60" si="7">C43*D43</f>
        <v>453</v>
      </c>
      <c r="I43" s="26"/>
      <c r="J43" s="45"/>
      <c r="K43" s="46"/>
      <c r="L43" s="47"/>
      <c r="M43" s="47"/>
      <c r="N43" s="47"/>
      <c r="O43" s="47"/>
    </row>
    <row r="44" spans="1:15" ht="50.1" customHeight="1" x14ac:dyDescent="0.25">
      <c r="A44" s="63" t="s">
        <v>42</v>
      </c>
      <c r="B44" s="56"/>
      <c r="C44" s="35">
        <v>3</v>
      </c>
      <c r="D44" s="54">
        <v>12.7</v>
      </c>
      <c r="E44" s="24"/>
      <c r="F44" s="24"/>
      <c r="G44" s="24"/>
      <c r="H44" s="26">
        <f t="shared" si="7"/>
        <v>38.099999999999994</v>
      </c>
      <c r="I44" s="26"/>
      <c r="J44" s="45"/>
      <c r="K44" s="46"/>
      <c r="L44" s="47"/>
      <c r="M44" s="47"/>
      <c r="N44" s="47"/>
      <c r="O44" s="47"/>
    </row>
    <row r="45" spans="1:15" ht="39.950000000000003" customHeight="1" x14ac:dyDescent="0.25">
      <c r="A45" s="49" t="s">
        <v>56</v>
      </c>
      <c r="B45" s="56" t="s">
        <v>44</v>
      </c>
      <c r="C45" s="35">
        <v>10</v>
      </c>
      <c r="D45" s="54">
        <v>1.2</v>
      </c>
      <c r="E45" s="24"/>
      <c r="F45" s="24"/>
      <c r="G45" s="24"/>
      <c r="H45" s="26">
        <f t="shared" si="7"/>
        <v>12</v>
      </c>
      <c r="I45" s="26"/>
      <c r="J45" s="45"/>
      <c r="K45" s="46"/>
      <c r="L45" s="47"/>
      <c r="M45" s="47"/>
      <c r="N45" s="47"/>
      <c r="O45" s="47"/>
    </row>
    <row r="46" spans="1:15" ht="39.950000000000003" customHeight="1" x14ac:dyDescent="0.25">
      <c r="A46" s="60" t="s">
        <v>35</v>
      </c>
      <c r="B46" s="56"/>
      <c r="C46" s="35">
        <v>13</v>
      </c>
      <c r="D46" s="54">
        <v>0.75</v>
      </c>
      <c r="E46" s="24"/>
      <c r="F46" s="24"/>
      <c r="G46" s="24"/>
      <c r="H46" s="26">
        <f t="shared" si="7"/>
        <v>9.75</v>
      </c>
      <c r="I46" s="26"/>
      <c r="J46" s="45"/>
      <c r="K46" s="46"/>
      <c r="L46" s="47"/>
      <c r="M46" s="47"/>
      <c r="N46" s="47"/>
      <c r="O46" s="47"/>
    </row>
    <row r="47" spans="1:15" ht="39.950000000000003" customHeight="1" x14ac:dyDescent="0.25">
      <c r="A47" s="59" t="s">
        <v>36</v>
      </c>
      <c r="B47" s="56"/>
      <c r="C47" s="35">
        <v>7</v>
      </c>
      <c r="D47" s="54">
        <v>1.3</v>
      </c>
      <c r="E47" s="24"/>
      <c r="F47" s="24"/>
      <c r="G47" s="24"/>
      <c r="H47" s="26">
        <f t="shared" si="7"/>
        <v>9.1</v>
      </c>
      <c r="I47" s="26"/>
      <c r="J47" s="45"/>
      <c r="K47" s="46"/>
      <c r="L47" s="47"/>
      <c r="M47" s="47"/>
      <c r="N47" s="47"/>
      <c r="O47" s="47"/>
    </row>
    <row r="48" spans="1:15" ht="50.1" customHeight="1" x14ac:dyDescent="0.25">
      <c r="A48" s="49" t="s">
        <v>72</v>
      </c>
      <c r="B48" s="56" t="s">
        <v>50</v>
      </c>
      <c r="C48" s="35">
        <v>4</v>
      </c>
      <c r="D48" s="54">
        <v>1</v>
      </c>
      <c r="E48" s="24"/>
      <c r="F48" s="24"/>
      <c r="G48" s="24"/>
      <c r="H48" s="26">
        <f t="shared" si="7"/>
        <v>4</v>
      </c>
      <c r="I48" s="26"/>
      <c r="J48" s="45"/>
      <c r="K48" s="46"/>
      <c r="L48" s="47"/>
      <c r="M48" s="47"/>
      <c r="N48" s="47"/>
      <c r="O48" s="47"/>
    </row>
    <row r="49" spans="1:15" ht="50.1" customHeight="1" x14ac:dyDescent="0.25">
      <c r="A49" s="63" t="s">
        <v>38</v>
      </c>
      <c r="B49" s="56"/>
      <c r="C49" s="35">
        <v>7</v>
      </c>
      <c r="D49" s="54">
        <v>5</v>
      </c>
      <c r="E49" s="24"/>
      <c r="F49" s="24"/>
      <c r="G49" s="24"/>
      <c r="H49" s="26">
        <f t="shared" si="7"/>
        <v>35</v>
      </c>
      <c r="I49" s="26"/>
      <c r="J49" s="45"/>
      <c r="K49" s="46"/>
      <c r="L49" s="47"/>
      <c r="M49" s="47"/>
      <c r="N49" s="47"/>
      <c r="O49" s="47"/>
    </row>
    <row r="50" spans="1:15" ht="50.1" customHeight="1" x14ac:dyDescent="0.25">
      <c r="A50" s="55" t="s">
        <v>74</v>
      </c>
      <c r="B50" s="56" t="s">
        <v>44</v>
      </c>
      <c r="C50" s="35">
        <v>8</v>
      </c>
      <c r="D50" s="54">
        <v>5.45</v>
      </c>
      <c r="E50" s="24"/>
      <c r="F50" s="24"/>
      <c r="G50" s="24"/>
      <c r="H50" s="26">
        <f t="shared" si="7"/>
        <v>43.6</v>
      </c>
      <c r="I50" s="26"/>
      <c r="J50" s="45"/>
      <c r="K50" s="46"/>
      <c r="L50" s="47"/>
      <c r="M50" s="47"/>
      <c r="N50" s="47"/>
      <c r="O50" s="47"/>
    </row>
    <row r="51" spans="1:15" ht="15.75" customHeight="1" x14ac:dyDescent="0.25">
      <c r="A51" s="62"/>
      <c r="B51" s="58"/>
      <c r="C51" s="35"/>
      <c r="D51" s="36"/>
      <c r="E51" s="24"/>
      <c r="F51" s="24"/>
      <c r="G51" s="24"/>
      <c r="H51" s="26">
        <f t="shared" si="7"/>
        <v>0</v>
      </c>
      <c r="I51" s="26"/>
      <c r="J51" s="27"/>
      <c r="K51" s="33"/>
      <c r="L51" s="2"/>
      <c r="M51" s="2"/>
      <c r="N51" s="2"/>
      <c r="O51" s="2"/>
    </row>
    <row r="52" spans="1:15" ht="15.75" customHeight="1" x14ac:dyDescent="0.25">
      <c r="A52" s="34"/>
      <c r="B52" s="58"/>
      <c r="C52" s="35"/>
      <c r="D52" s="36"/>
      <c r="E52" s="24"/>
      <c r="F52" s="24"/>
      <c r="G52" s="24"/>
      <c r="H52" s="26">
        <f t="shared" si="7"/>
        <v>0</v>
      </c>
      <c r="I52" s="26"/>
      <c r="J52" s="27"/>
      <c r="K52" s="33"/>
      <c r="L52" s="2"/>
      <c r="M52" s="2"/>
      <c r="N52" s="2"/>
      <c r="O52" s="2"/>
    </row>
    <row r="53" spans="1:15" ht="15.75" customHeight="1" x14ac:dyDescent="0.25">
      <c r="A53" s="34"/>
      <c r="B53" s="58"/>
      <c r="C53" s="35"/>
      <c r="D53" s="36"/>
      <c r="E53" s="24"/>
      <c r="F53" s="24"/>
      <c r="G53" s="24"/>
      <c r="H53" s="26">
        <f t="shared" si="7"/>
        <v>0</v>
      </c>
      <c r="I53" s="26"/>
      <c r="J53" s="27"/>
      <c r="K53" s="33"/>
      <c r="L53" s="2"/>
      <c r="M53" s="2"/>
      <c r="N53" s="2"/>
      <c r="O53" s="2"/>
    </row>
    <row r="54" spans="1:15" ht="15.75" customHeight="1" x14ac:dyDescent="0.25">
      <c r="A54" s="34"/>
      <c r="B54" s="58"/>
      <c r="C54" s="35"/>
      <c r="D54" s="36"/>
      <c r="E54" s="24"/>
      <c r="F54" s="24"/>
      <c r="G54" s="24"/>
      <c r="H54" s="26">
        <f t="shared" si="7"/>
        <v>0</v>
      </c>
      <c r="I54" s="26"/>
      <c r="J54" s="27">
        <f t="shared" ref="J54:J60" si="8">I54-H54</f>
        <v>0</v>
      </c>
      <c r="K54" s="33"/>
      <c r="L54" s="2"/>
      <c r="M54" s="2"/>
      <c r="N54" s="2"/>
      <c r="O54" s="2"/>
    </row>
    <row r="55" spans="1:15" ht="15.75" customHeight="1" x14ac:dyDescent="0.25">
      <c r="A55" s="34"/>
      <c r="B55" s="57"/>
      <c r="C55" s="35"/>
      <c r="D55" s="36"/>
      <c r="E55" s="24"/>
      <c r="F55" s="24"/>
      <c r="G55" s="24"/>
      <c r="H55" s="26">
        <f t="shared" si="7"/>
        <v>0</v>
      </c>
      <c r="I55" s="26"/>
      <c r="J55" s="27">
        <f t="shared" si="8"/>
        <v>0</v>
      </c>
      <c r="K55" s="33"/>
      <c r="L55" s="2"/>
      <c r="M55" s="2"/>
      <c r="N55" s="2"/>
      <c r="O55" s="2"/>
    </row>
    <row r="56" spans="1:15" ht="15.75" customHeight="1" x14ac:dyDescent="0.25">
      <c r="A56" s="34"/>
      <c r="B56" s="57"/>
      <c r="C56" s="35"/>
      <c r="D56" s="36"/>
      <c r="E56" s="24"/>
      <c r="F56" s="24"/>
      <c r="G56" s="24"/>
      <c r="H56" s="26">
        <f t="shared" si="7"/>
        <v>0</v>
      </c>
      <c r="I56" s="26"/>
      <c r="J56" s="27">
        <f t="shared" si="8"/>
        <v>0</v>
      </c>
      <c r="K56" s="33"/>
      <c r="L56" s="2"/>
      <c r="M56" s="2"/>
      <c r="N56" s="2"/>
      <c r="O56" s="2"/>
    </row>
    <row r="57" spans="1:15" ht="15.75" customHeight="1" x14ac:dyDescent="0.25">
      <c r="A57" s="29"/>
      <c r="B57" s="57"/>
      <c r="C57" s="37"/>
      <c r="D57" s="38"/>
      <c r="E57" s="24"/>
      <c r="F57" s="24"/>
      <c r="G57" s="24"/>
      <c r="H57" s="26">
        <f t="shared" si="7"/>
        <v>0</v>
      </c>
      <c r="I57" s="26"/>
      <c r="J57" s="27">
        <f t="shared" si="8"/>
        <v>0</v>
      </c>
      <c r="K57" s="33"/>
      <c r="L57" s="2"/>
      <c r="M57" s="2"/>
      <c r="N57" s="2"/>
      <c r="O57" s="2"/>
    </row>
    <row r="58" spans="1:15" ht="15.75" customHeight="1" x14ac:dyDescent="0.25">
      <c r="A58" s="29"/>
      <c r="B58" s="57"/>
      <c r="C58" s="37"/>
      <c r="D58" s="38"/>
      <c r="E58" s="24"/>
      <c r="F58" s="24"/>
      <c r="G58" s="24"/>
      <c r="H58" s="26">
        <f t="shared" si="7"/>
        <v>0</v>
      </c>
      <c r="I58" s="26"/>
      <c r="J58" s="27">
        <f t="shared" si="8"/>
        <v>0</v>
      </c>
      <c r="K58" s="33"/>
      <c r="L58" s="2"/>
      <c r="M58" s="2"/>
      <c r="N58" s="2"/>
      <c r="O58" s="2"/>
    </row>
    <row r="59" spans="1:15" ht="15.75" customHeight="1" x14ac:dyDescent="0.25">
      <c r="A59" s="29"/>
      <c r="B59" s="57"/>
      <c r="C59" s="37"/>
      <c r="D59" s="38"/>
      <c r="E59" s="24"/>
      <c r="F59" s="24"/>
      <c r="G59" s="24"/>
      <c r="H59" s="26">
        <f t="shared" si="7"/>
        <v>0</v>
      </c>
      <c r="I59" s="26"/>
      <c r="J59" s="27">
        <f t="shared" si="8"/>
        <v>0</v>
      </c>
      <c r="K59" s="33"/>
      <c r="L59" s="2"/>
      <c r="M59" s="2"/>
      <c r="N59" s="2"/>
      <c r="O59" s="2"/>
    </row>
    <row r="60" spans="1:15" ht="15.75" customHeight="1" x14ac:dyDescent="0.25">
      <c r="A60" s="22"/>
      <c r="B60" s="57"/>
      <c r="C60" s="37"/>
      <c r="D60" s="38"/>
      <c r="E60" s="24"/>
      <c r="F60" s="24"/>
      <c r="G60" s="24"/>
      <c r="H60" s="26">
        <f t="shared" si="7"/>
        <v>0</v>
      </c>
      <c r="I60" s="26"/>
      <c r="J60" s="27">
        <f t="shared" si="8"/>
        <v>0</v>
      </c>
      <c r="K60" s="33"/>
      <c r="L60" s="2"/>
      <c r="M60" s="2"/>
      <c r="N60" s="2"/>
      <c r="O60" s="2"/>
    </row>
    <row r="61" spans="1:15" ht="15.75" customHeight="1" x14ac:dyDescent="0.25">
      <c r="A61" s="1"/>
      <c r="B61" s="1"/>
      <c r="C61" s="1"/>
      <c r="D61" s="1"/>
      <c r="E61" s="1"/>
      <c r="F61" s="1"/>
      <c r="G61" s="1"/>
      <c r="H61" s="39">
        <f>SUM(H43:H60)</f>
        <v>604.55000000000007</v>
      </c>
      <c r="I61" s="39">
        <f>SUM(I43:I60)</f>
        <v>0</v>
      </c>
      <c r="J61" s="1"/>
      <c r="K61" s="33"/>
      <c r="L61" s="2"/>
      <c r="M61" s="2"/>
      <c r="N61" s="2"/>
      <c r="O61" s="2"/>
    </row>
    <row r="62" spans="1:15" ht="15.75" customHeight="1" x14ac:dyDescent="0.25">
      <c r="A62" s="1"/>
      <c r="B62" s="1"/>
      <c r="C62" s="1"/>
      <c r="D62" s="1"/>
      <c r="E62" s="1"/>
      <c r="F62" s="1"/>
      <c r="G62" s="1"/>
      <c r="H62" s="27"/>
      <c r="I62" s="27"/>
      <c r="J62" s="1"/>
      <c r="K62" s="33"/>
      <c r="L62" s="2"/>
      <c r="M62" s="2"/>
      <c r="N62" s="2"/>
      <c r="O62" s="2"/>
    </row>
    <row r="63" spans="1:15" ht="15.75" customHeight="1" x14ac:dyDescent="0.25">
      <c r="A63" s="22" t="s">
        <v>27</v>
      </c>
      <c r="B63" s="22"/>
      <c r="C63" s="31" t="s">
        <v>28</v>
      </c>
      <c r="D63" s="32" t="s">
        <v>14</v>
      </c>
      <c r="E63" s="32" t="s">
        <v>29</v>
      </c>
      <c r="F63" s="32" t="s">
        <v>15</v>
      </c>
      <c r="G63" s="1"/>
      <c r="H63" s="27"/>
      <c r="I63" s="27"/>
      <c r="J63" s="1"/>
      <c r="K63" s="33"/>
      <c r="L63" s="2"/>
      <c r="M63" s="2"/>
      <c r="N63" s="2"/>
      <c r="O63" s="2"/>
    </row>
    <row r="64" spans="1:15" ht="15.75" customHeight="1" x14ac:dyDescent="0.25">
      <c r="A64" s="1" t="s">
        <v>52</v>
      </c>
      <c r="B64" s="1" t="s">
        <v>53</v>
      </c>
      <c r="C64" s="35">
        <v>338</v>
      </c>
      <c r="D64" s="24">
        <v>3.9</v>
      </c>
      <c r="E64" s="24">
        <v>0.04</v>
      </c>
      <c r="F64" s="35">
        <v>5</v>
      </c>
      <c r="G64" s="24"/>
      <c r="H64" s="26">
        <f t="shared" ref="H64:H65" si="9">C64*D64*E64*F64</f>
        <v>263.64</v>
      </c>
      <c r="I64" s="26"/>
      <c r="J64" s="27">
        <f t="shared" ref="J64:J65" si="10">I64-H64</f>
        <v>-263.64</v>
      </c>
      <c r="K64" s="33"/>
      <c r="L64" s="2"/>
      <c r="M64" s="2"/>
      <c r="N64" s="2"/>
      <c r="O64" s="2"/>
    </row>
    <row r="65" spans="1:15" ht="15.75" customHeight="1" x14ac:dyDescent="0.25">
      <c r="A65" s="1" t="s">
        <v>30</v>
      </c>
      <c r="B65" s="1"/>
      <c r="C65" s="35"/>
      <c r="D65" s="40"/>
      <c r="E65" s="40"/>
      <c r="F65" s="35"/>
      <c r="G65" s="24"/>
      <c r="H65" s="26">
        <f t="shared" si="9"/>
        <v>0</v>
      </c>
      <c r="I65" s="26"/>
      <c r="J65" s="27">
        <f t="shared" si="10"/>
        <v>0</v>
      </c>
      <c r="K65" s="33"/>
      <c r="L65" s="2"/>
      <c r="M65" s="2"/>
      <c r="N65" s="2"/>
      <c r="O65" s="2"/>
    </row>
    <row r="66" spans="1:15" ht="15.75" customHeight="1" x14ac:dyDescent="0.25">
      <c r="A66" s="1"/>
      <c r="B66" s="1"/>
      <c r="C66" s="1"/>
      <c r="D66" s="1"/>
      <c r="E66" s="1"/>
      <c r="F66" s="1"/>
      <c r="G66" s="1"/>
      <c r="H66" s="39">
        <f t="shared" ref="H66:I66" si="11">SUM(H64:H65)</f>
        <v>263.64</v>
      </c>
      <c r="I66" s="39">
        <f t="shared" si="11"/>
        <v>0</v>
      </c>
      <c r="J66" s="1"/>
      <c r="K66" s="33"/>
      <c r="L66" s="2"/>
      <c r="M66" s="2"/>
      <c r="N66" s="2"/>
      <c r="O66" s="2"/>
    </row>
    <row r="67" spans="1:15" ht="15.75" customHeight="1" x14ac:dyDescent="0.25">
      <c r="A67" s="1"/>
      <c r="B67" s="1"/>
      <c r="C67" s="1"/>
      <c r="D67" s="1"/>
      <c r="E67" s="1"/>
      <c r="F67" s="1"/>
      <c r="G67" s="1"/>
      <c r="H67" s="27"/>
      <c r="I67" s="27"/>
      <c r="J67" s="1"/>
      <c r="K67" s="33"/>
      <c r="L67" s="2"/>
      <c r="M67" s="2"/>
      <c r="N67" s="2"/>
      <c r="O67" s="2"/>
    </row>
    <row r="68" spans="1:15" ht="15.75" customHeight="1" x14ac:dyDescent="0.25">
      <c r="A68" s="1"/>
      <c r="B68" s="1"/>
      <c r="C68" s="1"/>
      <c r="D68" s="1"/>
      <c r="E68" s="1"/>
      <c r="F68" s="1"/>
      <c r="G68" s="1"/>
      <c r="H68" s="27"/>
      <c r="I68" s="27"/>
      <c r="J68" s="1"/>
      <c r="K68" s="33"/>
      <c r="L68" s="2"/>
      <c r="M68" s="2"/>
      <c r="N68" s="2"/>
      <c r="O68" s="2"/>
    </row>
    <row r="69" spans="1:15" ht="15.75" customHeight="1" x14ac:dyDescent="0.3">
      <c r="A69" s="41" t="s">
        <v>31</v>
      </c>
      <c r="B69" s="41"/>
      <c r="C69" s="41"/>
      <c r="D69" s="41"/>
      <c r="E69" s="41"/>
      <c r="F69" s="41"/>
      <c r="G69" s="41"/>
      <c r="H69" s="42">
        <f>SUM(H66,H61,H41)</f>
        <v>1322.29</v>
      </c>
      <c r="I69" s="42">
        <f>SUM(I66,I61,I41)</f>
        <v>0</v>
      </c>
      <c r="J69" s="41"/>
      <c r="K69" s="2"/>
      <c r="L69" s="2"/>
      <c r="M69" s="2"/>
      <c r="N69" s="2"/>
    </row>
    <row r="70" spans="1:15" ht="15.75" customHeight="1" x14ac:dyDescent="0.25">
      <c r="A70" s="117"/>
      <c r="B70" s="118"/>
      <c r="C70" s="118"/>
      <c r="D70" s="118"/>
      <c r="E70" s="118"/>
      <c r="F70" s="118"/>
      <c r="G70" s="118"/>
      <c r="H70" s="118"/>
      <c r="I70" s="118"/>
      <c r="J70" s="118"/>
      <c r="K70" s="119"/>
      <c r="L70" s="2"/>
      <c r="M70" s="2"/>
      <c r="N70" s="2"/>
    </row>
    <row r="71" spans="1:15" ht="22.5" customHeight="1" x14ac:dyDescent="0.25">
      <c r="A71" s="120"/>
      <c r="B71" s="121"/>
      <c r="C71" s="121"/>
      <c r="D71" s="121"/>
      <c r="E71" s="121"/>
      <c r="F71" s="121"/>
      <c r="G71" s="121"/>
      <c r="H71" s="121"/>
      <c r="I71" s="121"/>
      <c r="J71" s="121"/>
      <c r="K71" s="122"/>
      <c r="L71" s="2"/>
      <c r="M71" s="2"/>
      <c r="N71" s="2"/>
    </row>
    <row r="72" spans="1:15" ht="22.5" customHeight="1" x14ac:dyDescent="0.25">
      <c r="A72" s="120"/>
      <c r="B72" s="121"/>
      <c r="C72" s="121"/>
      <c r="D72" s="121"/>
      <c r="E72" s="121"/>
      <c r="F72" s="121"/>
      <c r="G72" s="121"/>
      <c r="H72" s="121"/>
      <c r="I72" s="121"/>
      <c r="J72" s="121"/>
      <c r="K72" s="122"/>
      <c r="L72" s="2"/>
      <c r="M72" s="2"/>
      <c r="N72" s="2"/>
    </row>
    <row r="73" spans="1:15" ht="22.5" customHeight="1" x14ac:dyDescent="0.25">
      <c r="A73" s="123"/>
      <c r="B73" s="124"/>
      <c r="C73" s="124"/>
      <c r="D73" s="124"/>
      <c r="E73" s="124"/>
      <c r="F73" s="124"/>
      <c r="G73" s="124"/>
      <c r="H73" s="124"/>
      <c r="I73" s="124"/>
      <c r="J73" s="124"/>
      <c r="K73" s="125"/>
      <c r="L73" s="2"/>
      <c r="M73" s="2"/>
      <c r="N73" s="2"/>
    </row>
    <row r="74" spans="1:15" ht="15.75" customHeight="1" x14ac:dyDescent="0.2"/>
    <row r="75" spans="1:15" ht="15.75" customHeight="1" x14ac:dyDescent="0.2">
      <c r="B75" s="43"/>
    </row>
    <row r="76" spans="1:15" ht="15.75" customHeight="1" x14ac:dyDescent="0.2"/>
    <row r="77" spans="1:15" ht="15.75" customHeight="1" x14ac:dyDescent="0.2"/>
    <row r="78" spans="1:15" ht="15.75" customHeight="1" x14ac:dyDescent="0.2"/>
    <row r="79" spans="1:15" ht="15.75" customHeight="1" x14ac:dyDescent="0.2"/>
    <row r="80" spans="1:1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mergeCells count="6">
    <mergeCell ref="A70:K73"/>
    <mergeCell ref="A1:J1"/>
    <mergeCell ref="G4:I4"/>
    <mergeCell ref="J4:K4"/>
    <mergeCell ref="C25:G25"/>
    <mergeCell ref="K27:K42"/>
  </mergeCells>
  <conditionalFormatting sqref="I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" footer="0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B964-78BE-4E77-A33A-D117C399564F}">
  <dimension ref="A1:O1022"/>
  <sheetViews>
    <sheetView topLeftCell="A4" zoomScale="89" zoomScaleNormal="89" workbookViewId="0">
      <selection activeCell="B5" sqref="B5"/>
    </sheetView>
  </sheetViews>
  <sheetFormatPr baseColWidth="10" defaultColWidth="11.21875" defaultRowHeight="15" customHeight="1" x14ac:dyDescent="0.2"/>
  <cols>
    <col min="1" max="1" width="49.77734375" style="82" customWidth="1"/>
    <col min="2" max="2" width="33" style="82" customWidth="1"/>
    <col min="3" max="4" width="11.21875" style="82" customWidth="1"/>
    <col min="5" max="5" width="15.33203125" style="82" customWidth="1"/>
    <col min="6" max="6" width="11.21875" style="82" customWidth="1"/>
    <col min="7" max="7" width="14" style="82" customWidth="1"/>
    <col min="8" max="8" width="15.109375" style="82" customWidth="1"/>
    <col min="9" max="9" width="17.77734375" style="82" customWidth="1"/>
    <col min="10" max="10" width="21.44140625" style="82" customWidth="1"/>
    <col min="11" max="11" width="21.88671875" style="82" customWidth="1"/>
    <col min="12" max="16384" width="11.21875" style="82"/>
  </cols>
  <sheetData>
    <row r="1" spans="1:15" ht="36.75" customHeight="1" x14ac:dyDescent="0.25">
      <c r="A1" s="126" t="s">
        <v>70</v>
      </c>
      <c r="B1" s="127"/>
      <c r="C1" s="127"/>
      <c r="D1" s="127"/>
      <c r="E1" s="127"/>
      <c r="F1" s="127"/>
      <c r="G1" s="127"/>
      <c r="H1" s="127"/>
      <c r="I1" s="127"/>
      <c r="J1" s="128"/>
      <c r="K1" s="1"/>
      <c r="L1" s="2"/>
    </row>
    <row r="2" spans="1:15" ht="15.75" customHeight="1" x14ac:dyDescent="0.25">
      <c r="A2" s="2"/>
      <c r="B2" s="84" t="s">
        <v>47</v>
      </c>
      <c r="C2" s="84" t="s">
        <v>54</v>
      </c>
      <c r="D2" s="84" t="s">
        <v>55</v>
      </c>
      <c r="E2" s="84" t="s">
        <v>59</v>
      </c>
      <c r="F2" s="85" t="s">
        <v>43</v>
      </c>
      <c r="G2" s="2"/>
      <c r="H2" s="2"/>
      <c r="I2" s="2"/>
      <c r="J2" s="2"/>
      <c r="K2" s="2"/>
      <c r="L2" s="2"/>
    </row>
    <row r="3" spans="1:15" ht="15.75" customHeight="1" thickBot="1" x14ac:dyDescent="0.3">
      <c r="A3" s="3" t="s">
        <v>0</v>
      </c>
      <c r="B3" s="68" t="s">
        <v>58</v>
      </c>
      <c r="C3" s="69">
        <v>4.5999999999999996</v>
      </c>
      <c r="D3" s="69">
        <v>0.1</v>
      </c>
      <c r="E3" s="69">
        <v>2</v>
      </c>
      <c r="F3" s="70">
        <f>C3*D3*E3</f>
        <v>0.91999999999999993</v>
      </c>
      <c r="G3" s="47"/>
      <c r="H3" s="2"/>
      <c r="I3" s="2"/>
      <c r="J3" s="2"/>
      <c r="K3" s="2"/>
      <c r="L3" s="2"/>
    </row>
    <row r="4" spans="1:15" ht="15.75" customHeight="1" thickBot="1" x14ac:dyDescent="0.3">
      <c r="A4" s="4">
        <f>H6/A6</f>
        <v>65.713758668515936</v>
      </c>
      <c r="B4" s="68" t="s">
        <v>58</v>
      </c>
      <c r="C4" s="69">
        <v>5.6</v>
      </c>
      <c r="D4" s="69">
        <v>0.1</v>
      </c>
      <c r="E4" s="69">
        <v>8</v>
      </c>
      <c r="F4" s="70">
        <f t="shared" ref="F4:F16" si="0">C4*D4*E4</f>
        <v>4.4799999999999995</v>
      </c>
      <c r="G4" s="129" t="s">
        <v>1</v>
      </c>
      <c r="H4" s="130"/>
      <c r="I4" s="131"/>
      <c r="J4" s="132" t="s">
        <v>2</v>
      </c>
      <c r="K4" s="131"/>
      <c r="L4" s="2"/>
      <c r="M4" s="2"/>
      <c r="N4" s="2"/>
      <c r="O4" s="2"/>
    </row>
    <row r="5" spans="1:15" ht="32.25" customHeight="1" x14ac:dyDescent="0.25">
      <c r="A5" s="106" t="s">
        <v>32</v>
      </c>
      <c r="B5" s="68" t="s">
        <v>58</v>
      </c>
      <c r="C5" s="69">
        <v>5.15</v>
      </c>
      <c r="D5" s="69">
        <v>0.1</v>
      </c>
      <c r="E5" s="69">
        <v>8</v>
      </c>
      <c r="F5" s="70">
        <f t="shared" si="0"/>
        <v>4.12</v>
      </c>
      <c r="G5" s="72" t="s">
        <v>3</v>
      </c>
      <c r="H5" s="6" t="s">
        <v>4</v>
      </c>
      <c r="I5" s="7" t="s">
        <v>5</v>
      </c>
      <c r="J5" s="8" t="s">
        <v>6</v>
      </c>
      <c r="K5" s="9" t="s">
        <v>7</v>
      </c>
      <c r="L5" s="2"/>
      <c r="M5" s="2"/>
      <c r="N5" s="2"/>
      <c r="O5" s="2"/>
    </row>
    <row r="6" spans="1:15" ht="15.75" customHeight="1" thickBot="1" x14ac:dyDescent="0.3">
      <c r="A6" s="10">
        <v>14.42</v>
      </c>
      <c r="B6" s="103" t="s">
        <v>58</v>
      </c>
      <c r="C6" s="104">
        <v>1.4</v>
      </c>
      <c r="D6" s="104">
        <v>0.1</v>
      </c>
      <c r="E6" s="104">
        <v>2</v>
      </c>
      <c r="F6" s="105">
        <f t="shared" si="0"/>
        <v>0.27999999999999997</v>
      </c>
      <c r="G6" s="73">
        <f>H69</f>
        <v>653.51199999999994</v>
      </c>
      <c r="H6" s="13">
        <f>G6*1.45</f>
        <v>947.59239999999988</v>
      </c>
      <c r="I6" s="14">
        <f>H6-G6</f>
        <v>294.08039999999994</v>
      </c>
      <c r="J6" s="12">
        <f>ABS(I69)</f>
        <v>0</v>
      </c>
      <c r="K6" s="14">
        <f>H6-ABS(J6)</f>
        <v>947.59239999999988</v>
      </c>
      <c r="L6" s="2"/>
      <c r="M6" s="2"/>
      <c r="N6" s="2"/>
      <c r="O6" s="2"/>
    </row>
    <row r="7" spans="1:15" ht="15.75" customHeight="1" x14ac:dyDescent="0.25">
      <c r="A7" s="2"/>
      <c r="B7" s="68" t="s">
        <v>60</v>
      </c>
      <c r="C7" s="69">
        <v>1</v>
      </c>
      <c r="D7" s="69">
        <v>1</v>
      </c>
      <c r="E7" s="69">
        <v>1</v>
      </c>
      <c r="F7" s="70">
        <v>4.2</v>
      </c>
      <c r="G7" s="47"/>
      <c r="H7" s="2"/>
      <c r="I7" s="2"/>
      <c r="J7" s="2"/>
      <c r="K7" s="2"/>
      <c r="L7" s="2"/>
      <c r="M7" s="2"/>
      <c r="N7" s="2"/>
      <c r="O7" s="2"/>
    </row>
    <row r="8" spans="1:15" ht="15.75" customHeight="1" x14ac:dyDescent="0.25">
      <c r="A8" s="47"/>
      <c r="B8" s="103" t="s">
        <v>61</v>
      </c>
      <c r="C8" s="104">
        <v>2.1</v>
      </c>
      <c r="D8" s="104">
        <v>0.9</v>
      </c>
      <c r="E8" s="104">
        <v>2</v>
      </c>
      <c r="F8" s="105">
        <f t="shared" si="0"/>
        <v>3.7800000000000002</v>
      </c>
      <c r="G8" s="47"/>
      <c r="H8" s="47"/>
      <c r="I8" s="47"/>
      <c r="J8" s="47"/>
      <c r="K8" s="47"/>
      <c r="L8" s="47"/>
      <c r="M8" s="47"/>
      <c r="N8" s="47"/>
      <c r="O8" s="47"/>
    </row>
    <row r="9" spans="1:15" ht="32.25" customHeight="1" x14ac:dyDescent="0.25">
      <c r="A9" s="47"/>
      <c r="B9" s="68" t="s">
        <v>62</v>
      </c>
      <c r="C9" s="69">
        <v>83</v>
      </c>
      <c r="D9" s="69">
        <v>0.25</v>
      </c>
      <c r="E9" s="69">
        <v>1</v>
      </c>
      <c r="F9" s="70">
        <f t="shared" si="0"/>
        <v>20.75</v>
      </c>
      <c r="G9" s="47"/>
      <c r="H9" s="47"/>
      <c r="I9" s="47"/>
      <c r="J9" s="47"/>
      <c r="K9" s="47"/>
      <c r="L9" s="47"/>
      <c r="M9" s="47"/>
      <c r="N9" s="47"/>
      <c r="O9" s="47"/>
    </row>
    <row r="10" spans="1:15" ht="36" customHeight="1" x14ac:dyDescent="0.25">
      <c r="A10" s="47"/>
      <c r="B10" s="68" t="s">
        <v>63</v>
      </c>
      <c r="C10" s="69">
        <v>83</v>
      </c>
      <c r="D10" s="69">
        <v>0.2</v>
      </c>
      <c r="E10" s="69">
        <v>1</v>
      </c>
      <c r="F10" s="70">
        <f t="shared" si="0"/>
        <v>16.600000000000001</v>
      </c>
      <c r="G10" s="47"/>
      <c r="H10" s="47"/>
      <c r="I10" s="47"/>
      <c r="J10" s="47"/>
      <c r="K10" s="47"/>
      <c r="L10" s="47"/>
      <c r="M10" s="47"/>
      <c r="N10" s="47"/>
      <c r="O10" s="47"/>
    </row>
    <row r="11" spans="1:15" ht="41.25" customHeight="1" x14ac:dyDescent="0.25">
      <c r="A11" s="47"/>
      <c r="B11" s="68" t="s">
        <v>64</v>
      </c>
      <c r="C11" s="69">
        <v>5</v>
      </c>
      <c r="D11" s="69">
        <v>0.4</v>
      </c>
      <c r="E11" s="69">
        <v>3</v>
      </c>
      <c r="F11" s="70">
        <v>8</v>
      </c>
      <c r="G11" s="47"/>
      <c r="H11" s="47"/>
      <c r="I11" s="47"/>
      <c r="J11" s="47"/>
      <c r="K11" s="47"/>
      <c r="L11" s="47"/>
      <c r="M11" s="47"/>
      <c r="N11" s="47"/>
      <c r="O11" s="47"/>
    </row>
    <row r="12" spans="1:15" ht="37.5" customHeight="1" x14ac:dyDescent="0.25">
      <c r="A12" s="47"/>
      <c r="B12" s="86" t="s">
        <v>65</v>
      </c>
      <c r="C12" s="88">
        <v>12</v>
      </c>
      <c r="D12" s="88">
        <v>0.15</v>
      </c>
      <c r="E12" s="88">
        <v>1</v>
      </c>
      <c r="F12" s="88">
        <f t="shared" si="0"/>
        <v>1.7999999999999998</v>
      </c>
      <c r="G12" s="47"/>
      <c r="H12" s="47"/>
      <c r="I12" s="47"/>
      <c r="J12" s="47"/>
      <c r="K12" s="47"/>
      <c r="L12" s="47"/>
      <c r="M12" s="47"/>
      <c r="N12" s="47"/>
      <c r="O12" s="47"/>
    </row>
    <row r="13" spans="1:15" ht="31.5" customHeight="1" x14ac:dyDescent="0.25">
      <c r="A13" s="47"/>
      <c r="B13" s="68" t="s">
        <v>66</v>
      </c>
      <c r="C13" s="70">
        <v>0.4</v>
      </c>
      <c r="D13" s="70">
        <v>0.4</v>
      </c>
      <c r="E13" s="70">
        <v>11</v>
      </c>
      <c r="F13" s="70">
        <f t="shared" si="0"/>
        <v>1.7600000000000002</v>
      </c>
      <c r="G13" s="47"/>
      <c r="H13" s="47"/>
      <c r="I13" s="47"/>
      <c r="J13" s="47"/>
      <c r="K13" s="47"/>
      <c r="L13" s="47"/>
      <c r="M13" s="47"/>
      <c r="N13" s="47"/>
      <c r="O13" s="47"/>
    </row>
    <row r="14" spans="1:15" ht="15.75" customHeight="1" thickBot="1" x14ac:dyDescent="0.3">
      <c r="A14" s="47"/>
      <c r="B14" s="107" t="s">
        <v>67</v>
      </c>
      <c r="C14" s="105">
        <v>2.2000000000000002</v>
      </c>
      <c r="D14" s="105">
        <v>0.3</v>
      </c>
      <c r="E14" s="105">
        <v>1</v>
      </c>
      <c r="F14" s="108">
        <f t="shared" si="0"/>
        <v>0.66</v>
      </c>
      <c r="G14" s="47"/>
      <c r="H14" s="47"/>
      <c r="I14" s="47"/>
      <c r="J14" s="47"/>
      <c r="K14" s="47"/>
      <c r="L14" s="47"/>
      <c r="M14" s="47"/>
      <c r="N14" s="47"/>
      <c r="O14" s="47"/>
    </row>
    <row r="15" spans="1:15" ht="31.5" customHeight="1" x14ac:dyDescent="0.25">
      <c r="A15" s="47"/>
      <c r="B15" s="89" t="s">
        <v>68</v>
      </c>
      <c r="C15" s="109">
        <v>5.15</v>
      </c>
      <c r="D15" s="109">
        <v>1.5</v>
      </c>
      <c r="E15" s="109">
        <v>1</v>
      </c>
      <c r="F15" s="92">
        <f t="shared" si="0"/>
        <v>7.7250000000000005</v>
      </c>
      <c r="G15" s="47"/>
      <c r="H15" s="47"/>
      <c r="I15" s="47"/>
      <c r="J15" s="47"/>
      <c r="K15" s="47"/>
      <c r="L15" s="47"/>
      <c r="M15" s="47"/>
      <c r="N15" s="47"/>
      <c r="O15" s="47"/>
    </row>
    <row r="16" spans="1:15" ht="36" customHeight="1" thickBot="1" x14ac:dyDescent="0.3">
      <c r="A16" s="47"/>
      <c r="B16" s="99" t="s">
        <v>69</v>
      </c>
      <c r="C16" s="101">
        <v>5.15</v>
      </c>
      <c r="D16" s="101">
        <v>1.3</v>
      </c>
      <c r="E16" s="101">
        <v>1</v>
      </c>
      <c r="F16" s="102">
        <f t="shared" si="0"/>
        <v>6.6950000000000003</v>
      </c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36" customHeight="1" x14ac:dyDescent="0.25">
      <c r="A17" s="47"/>
      <c r="B17" s="86"/>
      <c r="C17" s="88"/>
      <c r="D17" s="88"/>
      <c r="E17" s="88"/>
      <c r="F17" s="88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36" customHeight="1" x14ac:dyDescent="0.25">
      <c r="A18" s="47"/>
      <c r="B18" s="68"/>
      <c r="C18" s="70"/>
      <c r="D18" s="70"/>
      <c r="E18" s="70"/>
      <c r="F18" s="70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15.75" customHeight="1" x14ac:dyDescent="0.25">
      <c r="A19" s="47"/>
      <c r="B19" s="71"/>
      <c r="C19" s="67"/>
      <c r="D19" s="67"/>
      <c r="E19" s="67"/>
      <c r="F19" s="67"/>
      <c r="G19" s="47"/>
      <c r="H19" s="47"/>
      <c r="I19" s="47"/>
      <c r="J19" s="47"/>
      <c r="K19" s="47"/>
      <c r="L19" s="47"/>
      <c r="M19" s="47"/>
      <c r="N19" s="47"/>
      <c r="O19" s="47"/>
    </row>
    <row r="20" spans="1:15" ht="15.75" customHeight="1" x14ac:dyDescent="0.25">
      <c r="A20" s="47"/>
      <c r="B20" s="71"/>
      <c r="C20" s="67"/>
      <c r="D20" s="67"/>
      <c r="E20" s="67"/>
      <c r="F20" s="67" t="s">
        <v>46</v>
      </c>
      <c r="G20" s="47"/>
      <c r="H20" s="47"/>
      <c r="I20" s="47"/>
      <c r="J20" s="47"/>
      <c r="K20" s="47"/>
      <c r="L20" s="47"/>
      <c r="M20" s="47"/>
      <c r="N20" s="47"/>
      <c r="O20" s="47"/>
    </row>
    <row r="21" spans="1:15" ht="15.75" customHeight="1" x14ac:dyDescent="0.25">
      <c r="A21" s="47"/>
      <c r="B21" s="71"/>
      <c r="C21" s="67"/>
      <c r="D21" s="67"/>
      <c r="E21" s="75" t="s">
        <v>45</v>
      </c>
      <c r="F21" s="69">
        <f>F15+F16</f>
        <v>14.420000000000002</v>
      </c>
      <c r="G21" s="47"/>
      <c r="H21" s="47"/>
      <c r="I21" s="47"/>
      <c r="J21" s="47"/>
      <c r="K21" s="47"/>
      <c r="L21" s="47"/>
      <c r="M21" s="47"/>
      <c r="N21" s="47"/>
      <c r="O21" s="47"/>
    </row>
    <row r="22" spans="1:15" ht="15.75" customHeight="1" x14ac:dyDescent="0.25">
      <c r="A22" s="47"/>
      <c r="B22" s="71"/>
      <c r="C22" s="67"/>
      <c r="D22" s="67"/>
      <c r="E22" s="75"/>
      <c r="F22" s="69"/>
      <c r="G22" s="47"/>
      <c r="H22" s="47"/>
      <c r="I22" s="47"/>
      <c r="J22" s="47"/>
      <c r="K22" s="47"/>
      <c r="L22" s="47"/>
      <c r="M22" s="47"/>
      <c r="N22" s="47"/>
      <c r="O22" s="47"/>
    </row>
    <row r="23" spans="1:15" ht="15.75" customHeight="1" x14ac:dyDescent="0.25">
      <c r="A23" s="47"/>
      <c r="B23" s="47"/>
      <c r="C23" s="47"/>
      <c r="D23" s="47"/>
      <c r="E23" s="75"/>
      <c r="F23" s="69"/>
      <c r="G23" s="47"/>
      <c r="H23" s="47"/>
      <c r="I23" s="47"/>
      <c r="J23" s="47"/>
      <c r="K23" s="47"/>
      <c r="L23" s="47"/>
      <c r="M23" s="47"/>
      <c r="N23" s="47"/>
      <c r="O23" s="47"/>
    </row>
    <row r="24" spans="1:15" ht="15.75" customHeight="1" x14ac:dyDescent="0.25">
      <c r="A24" s="15"/>
      <c r="B24" s="2"/>
      <c r="C24" s="2"/>
      <c r="D24" s="2"/>
      <c r="E24" s="2"/>
      <c r="F24" s="47"/>
      <c r="G24" s="2"/>
      <c r="H24" s="2"/>
      <c r="I24" s="2"/>
      <c r="J24" s="2"/>
      <c r="L24" s="2"/>
      <c r="M24" s="2"/>
      <c r="N24" s="2"/>
      <c r="O24" s="2"/>
    </row>
    <row r="25" spans="1:15" ht="15.75" customHeight="1" x14ac:dyDescent="0.25">
      <c r="A25" s="2"/>
      <c r="B25" s="2"/>
      <c r="C25" s="133" t="s">
        <v>8</v>
      </c>
      <c r="D25" s="134"/>
      <c r="E25" s="134"/>
      <c r="F25" s="134"/>
      <c r="G25" s="135"/>
      <c r="H25" s="16" t="s">
        <v>9</v>
      </c>
      <c r="I25" s="16" t="s">
        <v>10</v>
      </c>
      <c r="J25" s="16" t="s">
        <v>11</v>
      </c>
      <c r="K25" s="2"/>
      <c r="L25" s="2"/>
      <c r="M25" s="2"/>
      <c r="N25" s="2"/>
      <c r="O25" s="2"/>
    </row>
    <row r="26" spans="1:15" ht="37.5" customHeight="1" x14ac:dyDescent="0.25">
      <c r="A26" s="17" t="s">
        <v>12</v>
      </c>
      <c r="B26" s="18"/>
      <c r="C26" s="19" t="s">
        <v>13</v>
      </c>
      <c r="D26" s="19" t="s">
        <v>14</v>
      </c>
      <c r="E26" s="20" t="s">
        <v>15</v>
      </c>
      <c r="F26" s="20" t="s">
        <v>16</v>
      </c>
      <c r="G26" s="20"/>
      <c r="H26" s="20"/>
      <c r="I26" s="20"/>
      <c r="J26" s="20"/>
      <c r="K26" s="21"/>
      <c r="L26" s="2"/>
      <c r="M26" s="2"/>
      <c r="N26" s="2"/>
      <c r="O26" s="2"/>
    </row>
    <row r="27" spans="1:15" ht="15.75" customHeight="1" x14ac:dyDescent="0.25">
      <c r="A27" s="22" t="s">
        <v>17</v>
      </c>
      <c r="B27" s="22"/>
      <c r="C27" s="22"/>
      <c r="D27" s="22"/>
      <c r="E27" s="22"/>
      <c r="F27" s="22"/>
      <c r="G27" s="22"/>
      <c r="H27" s="1"/>
      <c r="I27" s="1"/>
      <c r="J27" s="1"/>
      <c r="K27" s="114"/>
      <c r="L27" s="2"/>
      <c r="M27" s="2"/>
      <c r="N27" s="2"/>
      <c r="O27" s="2"/>
    </row>
    <row r="28" spans="1:15" ht="15.75" customHeight="1" x14ac:dyDescent="0.25">
      <c r="A28" s="1" t="s">
        <v>18</v>
      </c>
      <c r="B28" s="1"/>
      <c r="C28" s="77"/>
      <c r="D28" s="78">
        <v>18.329999999999998</v>
      </c>
      <c r="E28" s="79"/>
      <c r="F28" s="79"/>
      <c r="G28" s="24"/>
      <c r="H28" s="26">
        <f t="shared" ref="H28:H30" si="1">C28*D28*E28</f>
        <v>0</v>
      </c>
      <c r="I28" s="26"/>
      <c r="J28" s="27">
        <f>I28-H28</f>
        <v>0</v>
      </c>
      <c r="K28" s="115"/>
      <c r="L28" s="2"/>
      <c r="M28" s="2"/>
      <c r="N28" s="2"/>
      <c r="O28" s="2"/>
    </row>
    <row r="29" spans="1:15" ht="15.75" customHeight="1" x14ac:dyDescent="0.25">
      <c r="A29" s="1" t="s">
        <v>19</v>
      </c>
      <c r="B29" s="1"/>
      <c r="C29" s="77">
        <v>1</v>
      </c>
      <c r="D29" s="78">
        <v>15</v>
      </c>
      <c r="E29" s="77">
        <v>4</v>
      </c>
      <c r="F29" s="79"/>
      <c r="G29" s="24"/>
      <c r="H29" s="26">
        <f t="shared" si="1"/>
        <v>60</v>
      </c>
      <c r="I29" s="26"/>
      <c r="J29" s="27"/>
      <c r="K29" s="115"/>
      <c r="L29" s="2"/>
      <c r="M29" s="2"/>
      <c r="N29" s="2"/>
      <c r="O29" s="2"/>
    </row>
    <row r="30" spans="1:15" ht="15.75" customHeight="1" x14ac:dyDescent="0.25">
      <c r="A30" s="1" t="s">
        <v>20</v>
      </c>
      <c r="B30" s="1"/>
      <c r="C30" s="77">
        <v>2</v>
      </c>
      <c r="D30" s="78">
        <v>13</v>
      </c>
      <c r="E30" s="77">
        <v>4</v>
      </c>
      <c r="F30" s="79"/>
      <c r="G30" s="24"/>
      <c r="H30" s="26">
        <f t="shared" si="1"/>
        <v>104</v>
      </c>
      <c r="I30" s="26"/>
      <c r="J30" s="27">
        <f>I30-H30</f>
        <v>-104</v>
      </c>
      <c r="K30" s="115"/>
      <c r="L30" s="2"/>
      <c r="M30" s="2"/>
      <c r="N30" s="2"/>
      <c r="O30" s="2"/>
    </row>
    <row r="31" spans="1:15" ht="15.75" customHeight="1" x14ac:dyDescent="0.25">
      <c r="A31" s="1" t="s">
        <v>21</v>
      </c>
      <c r="B31" s="1"/>
      <c r="C31" s="77"/>
      <c r="D31" s="78">
        <v>2.29</v>
      </c>
      <c r="E31" s="79"/>
      <c r="F31" s="79"/>
      <c r="G31" s="24"/>
      <c r="H31" s="26">
        <f t="shared" ref="H31:H33" si="2">C31*D31*E31*F31</f>
        <v>0</v>
      </c>
      <c r="I31" s="26"/>
      <c r="J31" s="27"/>
      <c r="K31" s="115"/>
      <c r="L31" s="2"/>
      <c r="M31" s="2"/>
      <c r="N31" s="2"/>
      <c r="O31" s="2"/>
    </row>
    <row r="32" spans="1:15" ht="15" customHeight="1" x14ac:dyDescent="0.25">
      <c r="A32" s="29" t="s">
        <v>22</v>
      </c>
      <c r="B32" s="1"/>
      <c r="C32" s="77">
        <v>1</v>
      </c>
      <c r="D32" s="78">
        <v>1.88</v>
      </c>
      <c r="E32" s="77">
        <v>4</v>
      </c>
      <c r="F32" s="77">
        <v>4</v>
      </c>
      <c r="G32" s="24"/>
      <c r="H32" s="26">
        <f t="shared" si="2"/>
        <v>30.08</v>
      </c>
      <c r="I32" s="26"/>
      <c r="J32" s="27">
        <f t="shared" ref="J32:J33" si="3">I32-H32</f>
        <v>-30.08</v>
      </c>
      <c r="K32" s="115"/>
      <c r="L32" s="2"/>
      <c r="M32" s="2"/>
      <c r="N32" s="2"/>
      <c r="O32" s="2"/>
    </row>
    <row r="33" spans="1:15" ht="15.75" customHeight="1" x14ac:dyDescent="0.25">
      <c r="A33" s="29" t="s">
        <v>23</v>
      </c>
      <c r="B33" s="1"/>
      <c r="C33" s="77">
        <v>2</v>
      </c>
      <c r="D33" s="78">
        <v>1.63</v>
      </c>
      <c r="E33" s="77">
        <v>4</v>
      </c>
      <c r="F33" s="77">
        <v>3</v>
      </c>
      <c r="G33" s="24"/>
      <c r="H33" s="26">
        <f t="shared" si="2"/>
        <v>39.119999999999997</v>
      </c>
      <c r="I33" s="26"/>
      <c r="J33" s="27">
        <f t="shared" si="3"/>
        <v>-39.119999999999997</v>
      </c>
      <c r="K33" s="115"/>
      <c r="L33" s="2"/>
      <c r="M33" s="2"/>
      <c r="N33" s="2"/>
      <c r="O33" s="2"/>
    </row>
    <row r="34" spans="1:15" ht="15.75" customHeight="1" x14ac:dyDescent="0.25">
      <c r="A34" s="29" t="s">
        <v>48</v>
      </c>
      <c r="B34" s="1"/>
      <c r="C34" s="77">
        <v>3</v>
      </c>
      <c r="D34" s="78">
        <v>2.5</v>
      </c>
      <c r="E34" s="77">
        <v>4</v>
      </c>
      <c r="F34" s="79"/>
      <c r="G34" s="24"/>
      <c r="H34" s="26">
        <f>C34*D34*E34</f>
        <v>30</v>
      </c>
      <c r="I34" s="26"/>
      <c r="J34" s="27"/>
      <c r="K34" s="115"/>
      <c r="L34" s="2"/>
      <c r="M34" s="2"/>
      <c r="N34" s="2"/>
      <c r="O34" s="2"/>
    </row>
    <row r="35" spans="1:15" ht="15.75" customHeight="1" x14ac:dyDescent="0.25">
      <c r="A35" s="29"/>
      <c r="B35" s="1"/>
      <c r="C35" s="25"/>
      <c r="D35" s="24"/>
      <c r="E35" s="25"/>
      <c r="F35" s="25"/>
      <c r="G35" s="24"/>
      <c r="H35" s="26">
        <f t="shared" ref="H35:H40" si="4">C35*D35*E35</f>
        <v>0</v>
      </c>
      <c r="I35" s="26"/>
      <c r="J35" s="27"/>
      <c r="K35" s="115"/>
      <c r="L35" s="2"/>
      <c r="M35" s="2"/>
      <c r="N35" s="2"/>
      <c r="O35" s="2"/>
    </row>
    <row r="36" spans="1:15" ht="15.75" customHeight="1" x14ac:dyDescent="0.25">
      <c r="A36" s="29"/>
      <c r="B36" s="1"/>
      <c r="C36" s="25"/>
      <c r="D36" s="24"/>
      <c r="E36" s="25"/>
      <c r="F36" s="25"/>
      <c r="G36" s="24"/>
      <c r="H36" s="26">
        <f t="shared" si="4"/>
        <v>0</v>
      </c>
      <c r="I36" s="26"/>
      <c r="J36" s="27"/>
      <c r="K36" s="115"/>
      <c r="L36" s="2"/>
      <c r="M36" s="2"/>
      <c r="N36" s="2"/>
      <c r="O36" s="2"/>
    </row>
    <row r="37" spans="1:15" ht="15.75" customHeight="1" x14ac:dyDescent="0.25">
      <c r="A37" s="29"/>
      <c r="B37" s="1"/>
      <c r="C37" s="25"/>
      <c r="D37" s="24"/>
      <c r="E37" s="25"/>
      <c r="F37" s="25"/>
      <c r="G37" s="24"/>
      <c r="H37" s="26">
        <f t="shared" si="4"/>
        <v>0</v>
      </c>
      <c r="I37" s="26"/>
      <c r="J37" s="27"/>
      <c r="K37" s="115"/>
      <c r="L37" s="2"/>
      <c r="M37" s="2"/>
      <c r="N37" s="2"/>
      <c r="O37" s="2"/>
    </row>
    <row r="38" spans="1:15" ht="15.75" customHeight="1" x14ac:dyDescent="0.25">
      <c r="A38" s="29"/>
      <c r="B38" s="1"/>
      <c r="C38" s="25"/>
      <c r="D38" s="24"/>
      <c r="E38" s="25"/>
      <c r="F38" s="25"/>
      <c r="G38" s="24"/>
      <c r="H38" s="26">
        <f t="shared" si="4"/>
        <v>0</v>
      </c>
      <c r="I38" s="26"/>
      <c r="J38" s="27"/>
      <c r="K38" s="115"/>
      <c r="L38" s="2"/>
      <c r="M38" s="2"/>
      <c r="N38" s="2"/>
      <c r="O38" s="2"/>
    </row>
    <row r="39" spans="1:15" ht="15.75" customHeight="1" x14ac:dyDescent="0.25">
      <c r="A39" s="1"/>
      <c r="B39" s="1"/>
      <c r="C39" s="25"/>
      <c r="D39" s="24"/>
      <c r="E39" s="25"/>
      <c r="F39" s="25"/>
      <c r="G39" s="24"/>
      <c r="H39" s="26">
        <f t="shared" si="4"/>
        <v>0</v>
      </c>
      <c r="I39" s="26"/>
      <c r="J39" s="27">
        <f t="shared" ref="J39:J40" si="5">I39-H39</f>
        <v>0</v>
      </c>
      <c r="K39" s="115"/>
      <c r="L39" s="2"/>
      <c r="M39" s="2"/>
      <c r="N39" s="2"/>
      <c r="O39" s="2"/>
    </row>
    <row r="40" spans="1:15" ht="15.75" customHeight="1" x14ac:dyDescent="0.25">
      <c r="A40" s="1"/>
      <c r="B40" s="1"/>
      <c r="C40" s="25"/>
      <c r="D40" s="24"/>
      <c r="E40" s="25"/>
      <c r="F40" s="25"/>
      <c r="G40" s="24"/>
      <c r="H40" s="26">
        <f t="shared" si="4"/>
        <v>0</v>
      </c>
      <c r="I40" s="26"/>
      <c r="J40" s="27">
        <f t="shared" si="5"/>
        <v>0</v>
      </c>
      <c r="K40" s="115"/>
      <c r="L40" s="2"/>
      <c r="M40" s="2"/>
      <c r="N40" s="2"/>
      <c r="O40" s="2"/>
    </row>
    <row r="41" spans="1:15" ht="15.75" customHeight="1" x14ac:dyDescent="0.25">
      <c r="A41" s="1"/>
      <c r="B41" s="1"/>
      <c r="C41" s="1"/>
      <c r="D41" s="1"/>
      <c r="E41" s="1"/>
      <c r="F41" s="1"/>
      <c r="G41" s="1"/>
      <c r="H41" s="30">
        <f>SUM(H28:H40)</f>
        <v>263.2</v>
      </c>
      <c r="I41" s="30">
        <f t="shared" ref="I41" si="6">SUM(I28:I40)</f>
        <v>0</v>
      </c>
      <c r="J41" s="27"/>
      <c r="K41" s="115"/>
      <c r="L41" s="2"/>
      <c r="M41" s="2"/>
      <c r="N41" s="2"/>
      <c r="O41" s="2"/>
    </row>
    <row r="42" spans="1:15" ht="15.75" customHeight="1" x14ac:dyDescent="0.25">
      <c r="A42" s="22" t="s">
        <v>24</v>
      </c>
      <c r="B42" s="22"/>
      <c r="C42" s="31" t="s">
        <v>25</v>
      </c>
      <c r="D42" s="32" t="s">
        <v>26</v>
      </c>
      <c r="E42" s="32"/>
      <c r="F42" s="22"/>
      <c r="G42" s="22"/>
      <c r="H42" s="27"/>
      <c r="I42" s="27"/>
      <c r="J42" s="27"/>
      <c r="K42" s="116"/>
      <c r="L42" s="2"/>
      <c r="M42" s="2"/>
      <c r="N42" s="2"/>
      <c r="O42" s="2"/>
    </row>
    <row r="43" spans="1:15" ht="50.1" customHeight="1" x14ac:dyDescent="0.25">
      <c r="A43" s="49" t="s">
        <v>40</v>
      </c>
      <c r="B43" s="56" t="s">
        <v>49</v>
      </c>
      <c r="C43" s="76">
        <v>2</v>
      </c>
      <c r="D43" s="54">
        <v>45.3</v>
      </c>
      <c r="E43" s="24"/>
      <c r="F43" s="24"/>
      <c r="G43" s="24"/>
      <c r="H43" s="26">
        <f t="shared" ref="H43:H60" si="7">C43*D43</f>
        <v>90.6</v>
      </c>
      <c r="I43" s="26"/>
      <c r="J43" s="45"/>
      <c r="K43" s="46"/>
      <c r="L43" s="47"/>
      <c r="M43" s="47"/>
      <c r="N43" s="47"/>
      <c r="O43" s="47"/>
    </row>
    <row r="44" spans="1:15" ht="50.1" customHeight="1" x14ac:dyDescent="0.25">
      <c r="A44" s="63" t="s">
        <v>42</v>
      </c>
      <c r="B44" s="56"/>
      <c r="C44" s="35">
        <v>0.5</v>
      </c>
      <c r="D44" s="54">
        <v>12.7</v>
      </c>
      <c r="E44" s="24"/>
      <c r="F44" s="24"/>
      <c r="G44" s="24"/>
      <c r="H44" s="26">
        <f t="shared" si="7"/>
        <v>6.35</v>
      </c>
      <c r="I44" s="26"/>
      <c r="J44" s="45"/>
      <c r="K44" s="46"/>
      <c r="L44" s="47"/>
      <c r="M44" s="47"/>
      <c r="N44" s="47"/>
      <c r="O44" s="47"/>
    </row>
    <row r="45" spans="1:15" ht="39.950000000000003" customHeight="1" x14ac:dyDescent="0.25">
      <c r="A45" s="49" t="s">
        <v>56</v>
      </c>
      <c r="B45" s="56" t="s">
        <v>44</v>
      </c>
      <c r="C45" s="35">
        <v>6</v>
      </c>
      <c r="D45" s="54">
        <v>1.2</v>
      </c>
      <c r="E45" s="24"/>
      <c r="F45" s="24"/>
      <c r="G45" s="24"/>
      <c r="H45" s="26">
        <f t="shared" si="7"/>
        <v>7.1999999999999993</v>
      </c>
      <c r="I45" s="26"/>
      <c r="J45" s="45"/>
      <c r="K45" s="46"/>
      <c r="L45" s="47"/>
      <c r="M45" s="47"/>
      <c r="N45" s="47"/>
      <c r="O45" s="47"/>
    </row>
    <row r="46" spans="1:15" ht="39.950000000000003" customHeight="1" x14ac:dyDescent="0.25">
      <c r="A46" s="60" t="s">
        <v>35</v>
      </c>
      <c r="B46" s="56"/>
      <c r="C46" s="35">
        <v>5</v>
      </c>
      <c r="D46" s="54">
        <v>0.75</v>
      </c>
      <c r="E46" s="24"/>
      <c r="F46" s="24"/>
      <c r="G46" s="24"/>
      <c r="H46" s="26">
        <f t="shared" si="7"/>
        <v>3.75</v>
      </c>
      <c r="I46" s="26"/>
      <c r="J46" s="45"/>
      <c r="K46" s="46"/>
      <c r="L46" s="47"/>
      <c r="M46" s="47"/>
      <c r="N46" s="47"/>
      <c r="O46" s="47"/>
    </row>
    <row r="47" spans="1:15" ht="39.950000000000003" customHeight="1" x14ac:dyDescent="0.25">
      <c r="A47" s="59" t="s">
        <v>36</v>
      </c>
      <c r="B47" s="56"/>
      <c r="C47" s="35">
        <v>6</v>
      </c>
      <c r="D47" s="54">
        <v>1.3</v>
      </c>
      <c r="E47" s="24"/>
      <c r="F47" s="24"/>
      <c r="G47" s="24"/>
      <c r="H47" s="26">
        <f t="shared" si="7"/>
        <v>7.8000000000000007</v>
      </c>
      <c r="I47" s="26"/>
      <c r="J47" s="45"/>
      <c r="K47" s="46"/>
      <c r="L47" s="47"/>
      <c r="M47" s="47"/>
      <c r="N47" s="47"/>
      <c r="O47" s="47"/>
    </row>
    <row r="48" spans="1:15" ht="50.1" customHeight="1" x14ac:dyDescent="0.25">
      <c r="A48" s="49" t="s">
        <v>72</v>
      </c>
      <c r="B48" s="56" t="s">
        <v>50</v>
      </c>
      <c r="C48" s="35">
        <v>6</v>
      </c>
      <c r="D48" s="54">
        <v>1</v>
      </c>
      <c r="E48" s="24"/>
      <c r="F48" s="24"/>
      <c r="G48" s="24"/>
      <c r="H48" s="26">
        <f t="shared" si="7"/>
        <v>6</v>
      </c>
      <c r="I48" s="26"/>
      <c r="J48" s="45"/>
      <c r="K48" s="46"/>
      <c r="L48" s="47"/>
      <c r="M48" s="47"/>
      <c r="N48" s="47"/>
      <c r="O48" s="47"/>
    </row>
    <row r="49" spans="1:15" ht="50.1" customHeight="1" x14ac:dyDescent="0.25">
      <c r="A49" s="63" t="s">
        <v>38</v>
      </c>
      <c r="B49" s="56"/>
      <c r="C49" s="35">
        <v>5</v>
      </c>
      <c r="D49" s="54">
        <v>5</v>
      </c>
      <c r="E49" s="24"/>
      <c r="F49" s="24"/>
      <c r="G49" s="24"/>
      <c r="H49" s="26">
        <f t="shared" si="7"/>
        <v>25</v>
      </c>
      <c r="I49" s="26"/>
      <c r="J49" s="45"/>
      <c r="K49" s="46"/>
      <c r="L49" s="47"/>
      <c r="M49" s="47"/>
      <c r="N49" s="47"/>
      <c r="O49" s="47"/>
    </row>
    <row r="50" spans="1:15" ht="50.1" customHeight="1" x14ac:dyDescent="0.25">
      <c r="A50" s="55" t="s">
        <v>74</v>
      </c>
      <c r="B50" s="56" t="s">
        <v>44</v>
      </c>
      <c r="C50" s="35">
        <v>6</v>
      </c>
      <c r="D50" s="54">
        <v>5.45</v>
      </c>
      <c r="E50" s="24"/>
      <c r="F50" s="24"/>
      <c r="G50" s="24"/>
      <c r="H50" s="26">
        <f t="shared" si="7"/>
        <v>32.700000000000003</v>
      </c>
      <c r="I50" s="26"/>
      <c r="J50" s="45"/>
      <c r="K50" s="46"/>
      <c r="L50" s="47"/>
      <c r="M50" s="47"/>
      <c r="N50" s="47"/>
      <c r="O50" s="47"/>
    </row>
    <row r="51" spans="1:15" ht="15.75" customHeight="1" x14ac:dyDescent="0.25">
      <c r="A51" s="62"/>
      <c r="B51" s="58"/>
      <c r="C51" s="35"/>
      <c r="D51" s="36"/>
      <c r="E51" s="24"/>
      <c r="F51" s="24"/>
      <c r="G51" s="24"/>
      <c r="H51" s="26">
        <f t="shared" si="7"/>
        <v>0</v>
      </c>
      <c r="I51" s="26"/>
      <c r="J51" s="27"/>
      <c r="K51" s="33"/>
      <c r="L51" s="2"/>
      <c r="M51" s="2"/>
      <c r="N51" s="2"/>
      <c r="O51" s="2"/>
    </row>
    <row r="52" spans="1:15" ht="15.75" customHeight="1" x14ac:dyDescent="0.25">
      <c r="A52" s="34"/>
      <c r="B52" s="58"/>
      <c r="C52" s="35"/>
      <c r="D52" s="36"/>
      <c r="E52" s="24"/>
      <c r="F52" s="24"/>
      <c r="G52" s="24"/>
      <c r="H52" s="26">
        <f t="shared" si="7"/>
        <v>0</v>
      </c>
      <c r="I52" s="26"/>
      <c r="J52" s="27"/>
      <c r="K52" s="33"/>
      <c r="L52" s="2"/>
      <c r="M52" s="2"/>
      <c r="N52" s="2"/>
      <c r="O52" s="2"/>
    </row>
    <row r="53" spans="1:15" ht="15.75" customHeight="1" x14ac:dyDescent="0.25">
      <c r="A53" s="34"/>
      <c r="B53" s="58"/>
      <c r="C53" s="35"/>
      <c r="D53" s="36"/>
      <c r="E53" s="24"/>
      <c r="F53" s="24"/>
      <c r="G53" s="24"/>
      <c r="H53" s="26">
        <f t="shared" si="7"/>
        <v>0</v>
      </c>
      <c r="I53" s="26"/>
      <c r="J53" s="27"/>
      <c r="K53" s="33"/>
      <c r="L53" s="2"/>
      <c r="M53" s="2"/>
      <c r="N53" s="2"/>
      <c r="O53" s="2"/>
    </row>
    <row r="54" spans="1:15" ht="15.75" customHeight="1" x14ac:dyDescent="0.25">
      <c r="A54" s="34"/>
      <c r="B54" s="58"/>
      <c r="C54" s="35"/>
      <c r="D54" s="36"/>
      <c r="E54" s="24"/>
      <c r="F54" s="24"/>
      <c r="G54" s="24"/>
      <c r="H54" s="26">
        <f t="shared" si="7"/>
        <v>0</v>
      </c>
      <c r="I54" s="26"/>
      <c r="J54" s="27">
        <f t="shared" ref="J54:J60" si="8">I54-H54</f>
        <v>0</v>
      </c>
      <c r="K54" s="33"/>
      <c r="L54" s="2"/>
      <c r="M54" s="2"/>
      <c r="N54" s="2"/>
      <c r="O54" s="2"/>
    </row>
    <row r="55" spans="1:15" ht="15.75" customHeight="1" x14ac:dyDescent="0.25">
      <c r="A55" s="34"/>
      <c r="B55" s="57"/>
      <c r="C55" s="35"/>
      <c r="D55" s="36"/>
      <c r="E55" s="24"/>
      <c r="F55" s="24"/>
      <c r="G55" s="24"/>
      <c r="H55" s="26">
        <f t="shared" si="7"/>
        <v>0</v>
      </c>
      <c r="I55" s="26"/>
      <c r="J55" s="27">
        <f t="shared" si="8"/>
        <v>0</v>
      </c>
      <c r="K55" s="33"/>
      <c r="L55" s="2"/>
      <c r="M55" s="2"/>
      <c r="N55" s="2"/>
      <c r="O55" s="2"/>
    </row>
    <row r="56" spans="1:15" ht="15.75" customHeight="1" x14ac:dyDescent="0.25">
      <c r="A56" s="34"/>
      <c r="B56" s="57"/>
      <c r="C56" s="35"/>
      <c r="D56" s="36"/>
      <c r="E56" s="24"/>
      <c r="F56" s="24"/>
      <c r="G56" s="24"/>
      <c r="H56" s="26">
        <f t="shared" si="7"/>
        <v>0</v>
      </c>
      <c r="I56" s="26"/>
      <c r="J56" s="27">
        <f t="shared" si="8"/>
        <v>0</v>
      </c>
      <c r="K56" s="33"/>
      <c r="L56" s="2"/>
      <c r="M56" s="2"/>
      <c r="N56" s="2"/>
      <c r="O56" s="2"/>
    </row>
    <row r="57" spans="1:15" ht="15.75" customHeight="1" x14ac:dyDescent="0.25">
      <c r="A57" s="29"/>
      <c r="B57" s="57"/>
      <c r="C57" s="37"/>
      <c r="D57" s="38"/>
      <c r="E57" s="24"/>
      <c r="F57" s="24"/>
      <c r="G57" s="24"/>
      <c r="H57" s="26">
        <f t="shared" si="7"/>
        <v>0</v>
      </c>
      <c r="I57" s="26"/>
      <c r="J57" s="27">
        <f t="shared" si="8"/>
        <v>0</v>
      </c>
      <c r="K57" s="33"/>
      <c r="L57" s="2"/>
      <c r="M57" s="2"/>
      <c r="N57" s="2"/>
      <c r="O57" s="2"/>
    </row>
    <row r="58" spans="1:15" ht="15.75" customHeight="1" x14ac:dyDescent="0.25">
      <c r="A58" s="29"/>
      <c r="B58" s="57"/>
      <c r="C58" s="37"/>
      <c r="D58" s="38"/>
      <c r="E58" s="24"/>
      <c r="F58" s="24"/>
      <c r="G58" s="24"/>
      <c r="H58" s="26">
        <f t="shared" si="7"/>
        <v>0</v>
      </c>
      <c r="I58" s="26"/>
      <c r="J58" s="27">
        <f t="shared" si="8"/>
        <v>0</v>
      </c>
      <c r="K58" s="33"/>
      <c r="L58" s="2"/>
      <c r="M58" s="2"/>
      <c r="N58" s="2"/>
      <c r="O58" s="2"/>
    </row>
    <row r="59" spans="1:15" ht="15.75" customHeight="1" x14ac:dyDescent="0.25">
      <c r="A59" s="29"/>
      <c r="B59" s="57"/>
      <c r="C59" s="37"/>
      <c r="D59" s="38"/>
      <c r="E59" s="24"/>
      <c r="F59" s="24"/>
      <c r="G59" s="24"/>
      <c r="H59" s="26">
        <f t="shared" si="7"/>
        <v>0</v>
      </c>
      <c r="I59" s="26"/>
      <c r="J59" s="27">
        <f t="shared" si="8"/>
        <v>0</v>
      </c>
      <c r="K59" s="33"/>
      <c r="L59" s="2"/>
      <c r="M59" s="2"/>
      <c r="N59" s="2"/>
      <c r="O59" s="2"/>
    </row>
    <row r="60" spans="1:15" ht="15.75" customHeight="1" x14ac:dyDescent="0.25">
      <c r="A60" s="22"/>
      <c r="B60" s="57"/>
      <c r="C60" s="37"/>
      <c r="D60" s="38"/>
      <c r="E60" s="24"/>
      <c r="F60" s="24"/>
      <c r="G60" s="24"/>
      <c r="H60" s="26">
        <f t="shared" si="7"/>
        <v>0</v>
      </c>
      <c r="I60" s="26"/>
      <c r="J60" s="27">
        <f t="shared" si="8"/>
        <v>0</v>
      </c>
      <c r="K60" s="33"/>
      <c r="L60" s="2"/>
      <c r="M60" s="2"/>
      <c r="N60" s="2"/>
      <c r="O60" s="2"/>
    </row>
    <row r="61" spans="1:15" ht="15.75" customHeight="1" x14ac:dyDescent="0.25">
      <c r="A61" s="1"/>
      <c r="B61" s="1"/>
      <c r="C61" s="1"/>
      <c r="D61" s="1"/>
      <c r="E61" s="1"/>
      <c r="F61" s="1"/>
      <c r="G61" s="1"/>
      <c r="H61" s="39">
        <f>SUM(H43:H60)</f>
        <v>179.39999999999998</v>
      </c>
      <c r="I61" s="39">
        <f>SUM(I43:I60)</f>
        <v>0</v>
      </c>
      <c r="J61" s="1"/>
      <c r="K61" s="33"/>
      <c r="L61" s="2"/>
      <c r="M61" s="2"/>
      <c r="N61" s="2"/>
      <c r="O61" s="2"/>
    </row>
    <row r="62" spans="1:15" ht="15.75" customHeight="1" x14ac:dyDescent="0.25">
      <c r="A62" s="1"/>
      <c r="B62" s="1"/>
      <c r="C62" s="1"/>
      <c r="D62" s="1"/>
      <c r="E62" s="1"/>
      <c r="F62" s="1"/>
      <c r="G62" s="1"/>
      <c r="H62" s="27"/>
      <c r="I62" s="27"/>
      <c r="J62" s="1"/>
      <c r="K62" s="33"/>
      <c r="L62" s="2"/>
      <c r="M62" s="2"/>
      <c r="N62" s="2"/>
      <c r="O62" s="2"/>
    </row>
    <row r="63" spans="1:15" ht="15.75" customHeight="1" x14ac:dyDescent="0.25">
      <c r="A63" s="22" t="s">
        <v>27</v>
      </c>
      <c r="B63" s="22"/>
      <c r="C63" s="31" t="s">
        <v>28</v>
      </c>
      <c r="D63" s="32" t="s">
        <v>14</v>
      </c>
      <c r="E63" s="32" t="s">
        <v>29</v>
      </c>
      <c r="F63" s="32" t="s">
        <v>15</v>
      </c>
      <c r="G63" s="1"/>
      <c r="H63" s="27"/>
      <c r="I63" s="27"/>
      <c r="J63" s="1"/>
      <c r="K63" s="33"/>
      <c r="L63" s="2"/>
      <c r="M63" s="2"/>
      <c r="N63" s="2"/>
      <c r="O63" s="2"/>
    </row>
    <row r="64" spans="1:15" ht="15.75" customHeight="1" x14ac:dyDescent="0.25">
      <c r="A64" s="1" t="s">
        <v>52</v>
      </c>
      <c r="B64" s="1" t="s">
        <v>53</v>
      </c>
      <c r="C64" s="35">
        <v>338</v>
      </c>
      <c r="D64" s="24">
        <v>3.9</v>
      </c>
      <c r="E64" s="24">
        <v>0.04</v>
      </c>
      <c r="F64" s="35">
        <v>4</v>
      </c>
      <c r="G64" s="24"/>
      <c r="H64" s="26">
        <f t="shared" ref="H64:H65" si="9">C64*D64*E64*F64</f>
        <v>210.91200000000001</v>
      </c>
      <c r="I64" s="26"/>
      <c r="J64" s="27">
        <f t="shared" ref="J64:J65" si="10">I64-H64</f>
        <v>-210.91200000000001</v>
      </c>
      <c r="K64" s="33"/>
      <c r="L64" s="2"/>
      <c r="M64" s="2"/>
      <c r="N64" s="2"/>
      <c r="O64" s="2"/>
    </row>
    <row r="65" spans="1:15" ht="15.75" customHeight="1" x14ac:dyDescent="0.25">
      <c r="A65" s="1" t="s">
        <v>30</v>
      </c>
      <c r="B65" s="1"/>
      <c r="C65" s="35"/>
      <c r="D65" s="40"/>
      <c r="E65" s="40"/>
      <c r="F65" s="35"/>
      <c r="G65" s="24"/>
      <c r="H65" s="26">
        <f t="shared" si="9"/>
        <v>0</v>
      </c>
      <c r="I65" s="26"/>
      <c r="J65" s="27">
        <f t="shared" si="10"/>
        <v>0</v>
      </c>
      <c r="K65" s="33"/>
      <c r="L65" s="2"/>
      <c r="M65" s="2"/>
      <c r="N65" s="2"/>
      <c r="O65" s="2"/>
    </row>
    <row r="66" spans="1:15" ht="15.75" customHeight="1" x14ac:dyDescent="0.25">
      <c r="A66" s="1"/>
      <c r="B66" s="1"/>
      <c r="C66" s="1"/>
      <c r="D66" s="1"/>
      <c r="E66" s="1"/>
      <c r="F66" s="1"/>
      <c r="G66" s="1"/>
      <c r="H66" s="39">
        <f t="shared" ref="H66:I66" si="11">SUM(H64:H65)</f>
        <v>210.91200000000001</v>
      </c>
      <c r="I66" s="39">
        <f t="shared" si="11"/>
        <v>0</v>
      </c>
      <c r="J66" s="1"/>
      <c r="K66" s="33"/>
      <c r="L66" s="2"/>
      <c r="M66" s="2"/>
      <c r="N66" s="2"/>
      <c r="O66" s="2"/>
    </row>
    <row r="67" spans="1:15" ht="15.75" customHeight="1" x14ac:dyDescent="0.25">
      <c r="A67" s="1"/>
      <c r="B67" s="1"/>
      <c r="C67" s="1"/>
      <c r="D67" s="1"/>
      <c r="E67" s="1"/>
      <c r="F67" s="1"/>
      <c r="G67" s="1"/>
      <c r="H67" s="27"/>
      <c r="I67" s="27"/>
      <c r="J67" s="1"/>
      <c r="K67" s="33"/>
      <c r="L67" s="2"/>
      <c r="M67" s="2"/>
      <c r="N67" s="2"/>
      <c r="O67" s="2"/>
    </row>
    <row r="68" spans="1:15" ht="15.75" customHeight="1" x14ac:dyDescent="0.25">
      <c r="A68" s="1"/>
      <c r="B68" s="1"/>
      <c r="C68" s="1"/>
      <c r="D68" s="1"/>
      <c r="E68" s="1"/>
      <c r="F68" s="1"/>
      <c r="G68" s="1"/>
      <c r="H68" s="27"/>
      <c r="I68" s="27"/>
      <c r="J68" s="1"/>
      <c r="K68" s="33"/>
      <c r="L68" s="2"/>
      <c r="M68" s="2"/>
      <c r="N68" s="2"/>
      <c r="O68" s="2"/>
    </row>
    <row r="69" spans="1:15" ht="15.75" customHeight="1" x14ac:dyDescent="0.3">
      <c r="A69" s="41" t="s">
        <v>31</v>
      </c>
      <c r="B69" s="41"/>
      <c r="C69" s="41"/>
      <c r="D69" s="41"/>
      <c r="E69" s="41"/>
      <c r="F69" s="41"/>
      <c r="G69" s="41"/>
      <c r="H69" s="42">
        <f>SUM(H66,H61,H41)</f>
        <v>653.51199999999994</v>
      </c>
      <c r="I69" s="42">
        <f>SUM(I66,I61,I41)</f>
        <v>0</v>
      </c>
      <c r="J69" s="41"/>
      <c r="K69" s="2"/>
      <c r="L69" s="2"/>
      <c r="M69" s="2"/>
      <c r="N69" s="2"/>
    </row>
    <row r="70" spans="1:15" ht="15.75" customHeight="1" x14ac:dyDescent="0.25">
      <c r="A70" s="117"/>
      <c r="B70" s="118"/>
      <c r="C70" s="118"/>
      <c r="D70" s="118"/>
      <c r="E70" s="118"/>
      <c r="F70" s="118"/>
      <c r="G70" s="118"/>
      <c r="H70" s="118"/>
      <c r="I70" s="118"/>
      <c r="J70" s="118"/>
      <c r="K70" s="119"/>
      <c r="L70" s="2"/>
      <c r="M70" s="2"/>
      <c r="N70" s="2"/>
    </row>
    <row r="71" spans="1:15" ht="22.5" customHeight="1" x14ac:dyDescent="0.25">
      <c r="A71" s="120"/>
      <c r="B71" s="121"/>
      <c r="C71" s="121"/>
      <c r="D71" s="121"/>
      <c r="E71" s="121"/>
      <c r="F71" s="121"/>
      <c r="G71" s="121"/>
      <c r="H71" s="121"/>
      <c r="I71" s="121"/>
      <c r="J71" s="121"/>
      <c r="K71" s="122"/>
      <c r="L71" s="2"/>
      <c r="M71" s="2"/>
      <c r="N71" s="2"/>
    </row>
    <row r="72" spans="1:15" ht="22.5" customHeight="1" x14ac:dyDescent="0.25">
      <c r="A72" s="120"/>
      <c r="B72" s="121"/>
      <c r="C72" s="121"/>
      <c r="D72" s="121"/>
      <c r="E72" s="121"/>
      <c r="F72" s="121"/>
      <c r="G72" s="121"/>
      <c r="H72" s="121"/>
      <c r="I72" s="121"/>
      <c r="J72" s="121"/>
      <c r="K72" s="122"/>
      <c r="L72" s="2"/>
      <c r="M72" s="2"/>
      <c r="N72" s="2"/>
    </row>
    <row r="73" spans="1:15" ht="22.5" customHeight="1" x14ac:dyDescent="0.25">
      <c r="A73" s="123"/>
      <c r="B73" s="124"/>
      <c r="C73" s="124"/>
      <c r="D73" s="124"/>
      <c r="E73" s="124"/>
      <c r="F73" s="124"/>
      <c r="G73" s="124"/>
      <c r="H73" s="124"/>
      <c r="I73" s="124"/>
      <c r="J73" s="124"/>
      <c r="K73" s="125"/>
      <c r="L73" s="2"/>
      <c r="M73" s="2"/>
      <c r="N73" s="2"/>
    </row>
    <row r="74" spans="1:15" ht="15.75" customHeight="1" x14ac:dyDescent="0.2"/>
    <row r="75" spans="1:15" ht="15.75" customHeight="1" x14ac:dyDescent="0.2">
      <c r="B75" s="43"/>
    </row>
    <row r="76" spans="1:15" ht="15.75" customHeight="1" x14ac:dyDescent="0.2"/>
    <row r="77" spans="1:15" ht="15.75" customHeight="1" x14ac:dyDescent="0.2"/>
    <row r="78" spans="1:15" ht="15.75" customHeight="1" x14ac:dyDescent="0.2"/>
    <row r="79" spans="1:15" ht="15.75" customHeight="1" x14ac:dyDescent="0.2"/>
    <row r="80" spans="1:1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mergeCells count="6">
    <mergeCell ref="A70:K73"/>
    <mergeCell ref="A1:J1"/>
    <mergeCell ref="G4:I4"/>
    <mergeCell ref="J4:K4"/>
    <mergeCell ref="C25:G25"/>
    <mergeCell ref="K27:K42"/>
  </mergeCells>
  <conditionalFormatting sqref="I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" footer="0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C00C-BB81-403E-AFB6-7E90A28DA3F7}">
  <dimension ref="A1:O1022"/>
  <sheetViews>
    <sheetView zoomScale="89" zoomScaleNormal="89" workbookViewId="0">
      <selection activeCell="F65" sqref="F65"/>
    </sheetView>
  </sheetViews>
  <sheetFormatPr baseColWidth="10" defaultColWidth="11.21875" defaultRowHeight="15" customHeight="1" x14ac:dyDescent="0.2"/>
  <cols>
    <col min="1" max="1" width="49.77734375" style="82" customWidth="1"/>
    <col min="2" max="2" width="33" style="82" customWidth="1"/>
    <col min="3" max="4" width="11.21875" style="82" customWidth="1"/>
    <col min="5" max="5" width="15.33203125" style="82" customWidth="1"/>
    <col min="6" max="6" width="11.21875" style="82" customWidth="1"/>
    <col min="7" max="7" width="14" style="82" customWidth="1"/>
    <col min="8" max="8" width="15.109375" style="82" customWidth="1"/>
    <col min="9" max="9" width="17.77734375" style="82" customWidth="1"/>
    <col min="10" max="10" width="21.44140625" style="82" customWidth="1"/>
    <col min="11" max="11" width="21.88671875" style="82" customWidth="1"/>
    <col min="12" max="16384" width="11.21875" style="82"/>
  </cols>
  <sheetData>
    <row r="1" spans="1:15" ht="36.75" customHeight="1" x14ac:dyDescent="0.25">
      <c r="A1" s="126" t="s">
        <v>70</v>
      </c>
      <c r="B1" s="127"/>
      <c r="C1" s="127"/>
      <c r="D1" s="127"/>
      <c r="E1" s="127"/>
      <c r="F1" s="127"/>
      <c r="G1" s="127"/>
      <c r="H1" s="127"/>
      <c r="I1" s="127"/>
      <c r="J1" s="128"/>
      <c r="K1" s="1"/>
      <c r="L1" s="2"/>
    </row>
    <row r="2" spans="1:15" ht="15.75" customHeight="1" x14ac:dyDescent="0.25">
      <c r="A2" s="2"/>
      <c r="B2" s="84" t="s">
        <v>47</v>
      </c>
      <c r="C2" s="84" t="s">
        <v>54</v>
      </c>
      <c r="D2" s="84" t="s">
        <v>55</v>
      </c>
      <c r="E2" s="84" t="s">
        <v>59</v>
      </c>
      <c r="F2" s="85" t="s">
        <v>43</v>
      </c>
      <c r="G2" s="2"/>
      <c r="H2" s="2"/>
      <c r="I2" s="2"/>
      <c r="J2" s="2"/>
      <c r="K2" s="2"/>
      <c r="L2" s="2"/>
    </row>
    <row r="3" spans="1:15" ht="15.75" customHeight="1" thickBot="1" x14ac:dyDescent="0.3">
      <c r="A3" s="3" t="s">
        <v>0</v>
      </c>
      <c r="B3" s="68" t="s">
        <v>58</v>
      </c>
      <c r="C3" s="69">
        <v>4.5999999999999996</v>
      </c>
      <c r="D3" s="69">
        <v>0.1</v>
      </c>
      <c r="E3" s="69">
        <v>2</v>
      </c>
      <c r="F3" s="70">
        <f>C3*D3*E3</f>
        <v>0.91999999999999993</v>
      </c>
      <c r="G3" s="47"/>
      <c r="H3" s="2"/>
      <c r="I3" s="2"/>
      <c r="J3" s="2"/>
      <c r="K3" s="2"/>
      <c r="L3" s="2"/>
    </row>
    <row r="4" spans="1:15" ht="15.75" customHeight="1" thickBot="1" x14ac:dyDescent="0.3">
      <c r="A4" s="4">
        <f>H6/A6</f>
        <v>75.065775000000002</v>
      </c>
      <c r="B4" s="68" t="s">
        <v>58</v>
      </c>
      <c r="C4" s="69">
        <v>5.6</v>
      </c>
      <c r="D4" s="69">
        <v>0.1</v>
      </c>
      <c r="E4" s="69">
        <v>8</v>
      </c>
      <c r="F4" s="70">
        <f t="shared" ref="F4:F16" si="0">C4*D4*E4</f>
        <v>4.4799999999999995</v>
      </c>
      <c r="G4" s="129" t="s">
        <v>1</v>
      </c>
      <c r="H4" s="130"/>
      <c r="I4" s="131"/>
      <c r="J4" s="132" t="s">
        <v>2</v>
      </c>
      <c r="K4" s="131"/>
      <c r="L4" s="2"/>
      <c r="M4" s="2"/>
      <c r="N4" s="2"/>
      <c r="O4" s="2"/>
    </row>
    <row r="5" spans="1:15" ht="32.25" customHeight="1" x14ac:dyDescent="0.25">
      <c r="A5" s="106" t="s">
        <v>75</v>
      </c>
      <c r="B5" s="68" t="s">
        <v>58</v>
      </c>
      <c r="C5" s="69">
        <v>5.15</v>
      </c>
      <c r="D5" s="69">
        <v>0.1</v>
      </c>
      <c r="E5" s="69">
        <v>8</v>
      </c>
      <c r="F5" s="70">
        <f t="shared" si="0"/>
        <v>4.12</v>
      </c>
      <c r="G5" s="72" t="s">
        <v>3</v>
      </c>
      <c r="H5" s="6" t="s">
        <v>4</v>
      </c>
      <c r="I5" s="7" t="s">
        <v>5</v>
      </c>
      <c r="J5" s="8" t="s">
        <v>6</v>
      </c>
      <c r="K5" s="9" t="s">
        <v>7</v>
      </c>
      <c r="L5" s="2"/>
      <c r="M5" s="2"/>
      <c r="N5" s="2"/>
      <c r="O5" s="2"/>
    </row>
    <row r="6" spans="1:15" ht="15.75" customHeight="1" thickBot="1" x14ac:dyDescent="0.3">
      <c r="A6" s="10">
        <v>1</v>
      </c>
      <c r="B6" s="103" t="s">
        <v>58</v>
      </c>
      <c r="C6" s="104">
        <v>1.4</v>
      </c>
      <c r="D6" s="104">
        <v>0.1</v>
      </c>
      <c r="E6" s="104">
        <v>2</v>
      </c>
      <c r="F6" s="105">
        <f t="shared" si="0"/>
        <v>0.27999999999999997</v>
      </c>
      <c r="G6" s="73">
        <f>H69</f>
        <v>51.769500000000001</v>
      </c>
      <c r="H6" s="13">
        <f>G6*1.45</f>
        <v>75.065775000000002</v>
      </c>
      <c r="I6" s="14">
        <f>H6-G6</f>
        <v>23.296275000000001</v>
      </c>
      <c r="J6" s="12">
        <f>ABS(I69)</f>
        <v>0</v>
      </c>
      <c r="K6" s="14">
        <f>H6-ABS(J6)</f>
        <v>75.065775000000002</v>
      </c>
      <c r="L6" s="2"/>
      <c r="M6" s="2"/>
      <c r="N6" s="2"/>
      <c r="O6" s="2"/>
    </row>
    <row r="7" spans="1:15" ht="15.75" customHeight="1" x14ac:dyDescent="0.25">
      <c r="A7" s="2"/>
      <c r="B7" s="68" t="s">
        <v>60</v>
      </c>
      <c r="C7" s="69">
        <v>1</v>
      </c>
      <c r="D7" s="69">
        <v>1</v>
      </c>
      <c r="E7" s="69">
        <v>1</v>
      </c>
      <c r="F7" s="70">
        <v>4.2</v>
      </c>
      <c r="G7" s="47"/>
      <c r="H7" s="2"/>
      <c r="I7" s="2"/>
      <c r="J7" s="2"/>
      <c r="K7" s="2"/>
      <c r="L7" s="2"/>
      <c r="M7" s="2"/>
      <c r="N7" s="2"/>
      <c r="O7" s="2"/>
    </row>
    <row r="8" spans="1:15" ht="15.75" customHeight="1" x14ac:dyDescent="0.25">
      <c r="A8" s="47"/>
      <c r="B8" s="103" t="s">
        <v>61</v>
      </c>
      <c r="C8" s="104">
        <v>2.1</v>
      </c>
      <c r="D8" s="104">
        <v>0.9</v>
      </c>
      <c r="E8" s="104">
        <v>2</v>
      </c>
      <c r="F8" s="105">
        <f t="shared" si="0"/>
        <v>3.7800000000000002</v>
      </c>
      <c r="G8" s="47"/>
      <c r="H8" s="47"/>
      <c r="I8" s="47"/>
      <c r="J8" s="47"/>
      <c r="K8" s="47"/>
      <c r="L8" s="47"/>
      <c r="M8" s="47"/>
      <c r="N8" s="47"/>
      <c r="O8" s="47"/>
    </row>
    <row r="9" spans="1:15" ht="32.25" customHeight="1" x14ac:dyDescent="0.25">
      <c r="A9" s="47"/>
      <c r="B9" s="68" t="s">
        <v>62</v>
      </c>
      <c r="C9" s="69">
        <v>83</v>
      </c>
      <c r="D9" s="69">
        <v>0.25</v>
      </c>
      <c r="E9" s="69">
        <v>1</v>
      </c>
      <c r="F9" s="70">
        <f t="shared" si="0"/>
        <v>20.75</v>
      </c>
      <c r="G9" s="47"/>
      <c r="H9" s="47"/>
      <c r="I9" s="47"/>
      <c r="J9" s="47"/>
      <c r="K9" s="47"/>
      <c r="L9" s="47"/>
      <c r="M9" s="47"/>
      <c r="N9" s="47"/>
      <c r="O9" s="47"/>
    </row>
    <row r="10" spans="1:15" ht="36" customHeight="1" x14ac:dyDescent="0.25">
      <c r="A10" s="47"/>
      <c r="B10" s="68" t="s">
        <v>63</v>
      </c>
      <c r="C10" s="69">
        <v>83</v>
      </c>
      <c r="D10" s="69">
        <v>0.2</v>
      </c>
      <c r="E10" s="69">
        <v>1</v>
      </c>
      <c r="F10" s="70">
        <f t="shared" si="0"/>
        <v>16.600000000000001</v>
      </c>
      <c r="G10" s="47"/>
      <c r="H10" s="47"/>
      <c r="I10" s="47"/>
      <c r="J10" s="47"/>
      <c r="K10" s="47"/>
      <c r="L10" s="47"/>
      <c r="M10" s="47"/>
      <c r="N10" s="47"/>
      <c r="O10" s="47"/>
    </row>
    <row r="11" spans="1:15" ht="41.25" customHeight="1" x14ac:dyDescent="0.25">
      <c r="A11" s="47"/>
      <c r="B11" s="68" t="s">
        <v>64</v>
      </c>
      <c r="C11" s="69">
        <v>5</v>
      </c>
      <c r="D11" s="69">
        <v>0.4</v>
      </c>
      <c r="E11" s="69">
        <v>3</v>
      </c>
      <c r="F11" s="70">
        <v>8</v>
      </c>
      <c r="G11" s="47"/>
      <c r="H11" s="47"/>
      <c r="I11" s="47"/>
      <c r="J11" s="47"/>
      <c r="K11" s="47"/>
      <c r="L11" s="47"/>
      <c r="M11" s="47"/>
      <c r="N11" s="47"/>
      <c r="O11" s="47"/>
    </row>
    <row r="12" spans="1:15" ht="37.5" customHeight="1" x14ac:dyDescent="0.25">
      <c r="A12" s="47"/>
      <c r="B12" s="86" t="s">
        <v>65</v>
      </c>
      <c r="C12" s="88">
        <v>12</v>
      </c>
      <c r="D12" s="88">
        <v>0.15</v>
      </c>
      <c r="E12" s="88">
        <v>1</v>
      </c>
      <c r="F12" s="88">
        <f t="shared" si="0"/>
        <v>1.7999999999999998</v>
      </c>
      <c r="G12" s="47"/>
      <c r="H12" s="47"/>
      <c r="I12" s="47"/>
      <c r="J12" s="47"/>
      <c r="K12" s="47"/>
      <c r="L12" s="47"/>
      <c r="M12" s="47"/>
      <c r="N12" s="47"/>
      <c r="O12" s="47"/>
    </row>
    <row r="13" spans="1:15" ht="31.5" customHeight="1" thickBot="1" x14ac:dyDescent="0.3">
      <c r="A13" s="47"/>
      <c r="B13" s="103" t="s">
        <v>66</v>
      </c>
      <c r="C13" s="105">
        <v>0.4</v>
      </c>
      <c r="D13" s="105">
        <v>0.4</v>
      </c>
      <c r="E13" s="105">
        <v>11</v>
      </c>
      <c r="F13" s="105">
        <f t="shared" si="0"/>
        <v>1.7600000000000002</v>
      </c>
      <c r="G13" s="47"/>
      <c r="H13" s="47"/>
      <c r="I13" s="47"/>
      <c r="J13" s="47"/>
      <c r="K13" s="47"/>
      <c r="L13" s="47"/>
      <c r="M13" s="47"/>
      <c r="N13" s="47"/>
      <c r="O13" s="47"/>
    </row>
    <row r="14" spans="1:15" ht="15.75" customHeight="1" thickBot="1" x14ac:dyDescent="0.3">
      <c r="A14" s="47"/>
      <c r="B14" s="110" t="s">
        <v>67</v>
      </c>
      <c r="C14" s="111">
        <v>2.2000000000000002</v>
      </c>
      <c r="D14" s="111">
        <v>0.3</v>
      </c>
      <c r="E14" s="111">
        <v>1</v>
      </c>
      <c r="F14" s="112">
        <f t="shared" si="0"/>
        <v>0.66</v>
      </c>
      <c r="G14" s="47"/>
      <c r="H14" s="47"/>
      <c r="I14" s="47"/>
      <c r="J14" s="47"/>
      <c r="K14" s="47"/>
      <c r="L14" s="47"/>
      <c r="M14" s="47"/>
      <c r="N14" s="47"/>
      <c r="O14" s="47"/>
    </row>
    <row r="15" spans="1:15" ht="31.5" customHeight="1" x14ac:dyDescent="0.25">
      <c r="A15" s="47"/>
      <c r="B15" s="86" t="s">
        <v>68</v>
      </c>
      <c r="C15" s="88">
        <v>5.15</v>
      </c>
      <c r="D15" s="88">
        <v>1.5</v>
      </c>
      <c r="E15" s="88">
        <v>1</v>
      </c>
      <c r="F15" s="88">
        <f t="shared" si="0"/>
        <v>7.7250000000000005</v>
      </c>
      <c r="G15" s="47"/>
      <c r="H15" s="47"/>
      <c r="I15" s="47"/>
      <c r="J15" s="47"/>
      <c r="K15" s="47"/>
      <c r="L15" s="47"/>
      <c r="M15" s="47"/>
      <c r="N15" s="47"/>
      <c r="O15" s="47"/>
    </row>
    <row r="16" spans="1:15" ht="36" customHeight="1" x14ac:dyDescent="0.25">
      <c r="A16" s="47"/>
      <c r="B16" s="68" t="s">
        <v>69</v>
      </c>
      <c r="C16" s="70">
        <v>5.15</v>
      </c>
      <c r="D16" s="70">
        <v>1.3</v>
      </c>
      <c r="E16" s="70">
        <v>1</v>
      </c>
      <c r="F16" s="70">
        <f t="shared" si="0"/>
        <v>6.6950000000000003</v>
      </c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36" customHeight="1" x14ac:dyDescent="0.25">
      <c r="A17" s="47"/>
      <c r="B17" s="86"/>
      <c r="C17" s="88"/>
      <c r="D17" s="88"/>
      <c r="E17" s="88"/>
      <c r="F17" s="88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36" customHeight="1" x14ac:dyDescent="0.25">
      <c r="A18" s="47"/>
      <c r="B18" s="68"/>
      <c r="C18" s="70"/>
      <c r="D18" s="70"/>
      <c r="E18" s="70"/>
      <c r="F18" s="70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15.75" customHeight="1" x14ac:dyDescent="0.25">
      <c r="A19" s="47"/>
      <c r="B19" s="71"/>
      <c r="C19" s="67"/>
      <c r="D19" s="67"/>
      <c r="E19" s="67"/>
      <c r="F19" s="67"/>
      <c r="G19" s="47"/>
      <c r="H19" s="47"/>
      <c r="I19" s="47"/>
      <c r="J19" s="47"/>
      <c r="K19" s="47"/>
      <c r="L19" s="47"/>
      <c r="M19" s="47"/>
      <c r="N19" s="47"/>
      <c r="O19" s="47"/>
    </row>
    <row r="20" spans="1:15" ht="15.75" customHeight="1" x14ac:dyDescent="0.25">
      <c r="A20" s="47"/>
      <c r="B20" s="71"/>
      <c r="C20" s="67"/>
      <c r="D20" s="67"/>
      <c r="E20" s="67"/>
      <c r="F20" s="67" t="s">
        <v>46</v>
      </c>
      <c r="G20" s="47"/>
      <c r="H20" s="47"/>
      <c r="I20" s="47"/>
      <c r="J20" s="47"/>
      <c r="K20" s="47"/>
      <c r="L20" s="47"/>
      <c r="M20" s="47"/>
      <c r="N20" s="47"/>
      <c r="O20" s="47"/>
    </row>
    <row r="21" spans="1:15" ht="15.75" customHeight="1" x14ac:dyDescent="0.25">
      <c r="A21" s="47"/>
      <c r="B21" s="71"/>
      <c r="C21" s="67"/>
      <c r="D21" s="67"/>
      <c r="E21" s="75" t="s">
        <v>45</v>
      </c>
      <c r="F21" s="69">
        <v>0.66</v>
      </c>
      <c r="G21" s="47"/>
      <c r="H21" s="47"/>
      <c r="I21" s="47"/>
      <c r="J21" s="47"/>
      <c r="K21" s="47"/>
      <c r="L21" s="47"/>
      <c r="M21" s="47"/>
      <c r="N21" s="47"/>
      <c r="O21" s="47"/>
    </row>
    <row r="22" spans="1:15" ht="15.75" customHeight="1" x14ac:dyDescent="0.25">
      <c r="A22" s="47"/>
      <c r="B22" s="71"/>
      <c r="C22" s="67"/>
      <c r="D22" s="67"/>
      <c r="E22" s="75"/>
      <c r="F22" s="69"/>
      <c r="G22" s="47"/>
      <c r="H22" s="47"/>
      <c r="I22" s="47"/>
      <c r="J22" s="47"/>
      <c r="K22" s="47"/>
      <c r="L22" s="47"/>
      <c r="M22" s="47"/>
      <c r="N22" s="47"/>
      <c r="O22" s="47"/>
    </row>
    <row r="23" spans="1:15" ht="15.75" customHeight="1" x14ac:dyDescent="0.25">
      <c r="A23" s="47"/>
      <c r="B23" s="47"/>
      <c r="C23" s="47"/>
      <c r="D23" s="47"/>
      <c r="E23" s="75"/>
      <c r="F23" s="69"/>
      <c r="G23" s="47"/>
      <c r="H23" s="47"/>
      <c r="I23" s="47"/>
      <c r="J23" s="47"/>
      <c r="K23" s="47"/>
      <c r="L23" s="47"/>
      <c r="M23" s="47"/>
      <c r="N23" s="47"/>
      <c r="O23" s="47"/>
    </row>
    <row r="24" spans="1:15" ht="15.75" customHeight="1" x14ac:dyDescent="0.25">
      <c r="A24" s="15"/>
      <c r="B24" s="2"/>
      <c r="C24" s="2"/>
      <c r="D24" s="2"/>
      <c r="E24" s="2"/>
      <c r="F24" s="47"/>
      <c r="G24" s="2"/>
      <c r="H24" s="2"/>
      <c r="I24" s="2"/>
      <c r="J24" s="2"/>
      <c r="L24" s="2"/>
      <c r="M24" s="2"/>
      <c r="N24" s="2"/>
      <c r="O24" s="2"/>
    </row>
    <row r="25" spans="1:15" ht="15.75" customHeight="1" x14ac:dyDescent="0.25">
      <c r="A25" s="2"/>
      <c r="B25" s="2"/>
      <c r="C25" s="133" t="s">
        <v>8</v>
      </c>
      <c r="D25" s="134"/>
      <c r="E25" s="134"/>
      <c r="F25" s="134"/>
      <c r="G25" s="135"/>
      <c r="H25" s="16" t="s">
        <v>9</v>
      </c>
      <c r="I25" s="16" t="s">
        <v>10</v>
      </c>
      <c r="J25" s="16" t="s">
        <v>11</v>
      </c>
      <c r="K25" s="2"/>
      <c r="L25" s="2"/>
      <c r="M25" s="2"/>
      <c r="N25" s="2"/>
      <c r="O25" s="2"/>
    </row>
    <row r="26" spans="1:15" ht="37.5" customHeight="1" x14ac:dyDescent="0.25">
      <c r="A26" s="17" t="s">
        <v>12</v>
      </c>
      <c r="B26" s="18"/>
      <c r="C26" s="19" t="s">
        <v>13</v>
      </c>
      <c r="D26" s="19" t="s">
        <v>14</v>
      </c>
      <c r="E26" s="20" t="s">
        <v>15</v>
      </c>
      <c r="F26" s="20" t="s">
        <v>16</v>
      </c>
      <c r="G26" s="20"/>
      <c r="H26" s="20"/>
      <c r="I26" s="20"/>
      <c r="J26" s="20"/>
      <c r="K26" s="21"/>
      <c r="L26" s="2"/>
      <c r="M26" s="2"/>
      <c r="N26" s="2"/>
      <c r="O26" s="2"/>
    </row>
    <row r="27" spans="1:15" ht="15.75" customHeight="1" x14ac:dyDescent="0.25">
      <c r="A27" s="22" t="s">
        <v>17</v>
      </c>
      <c r="B27" s="22"/>
      <c r="C27" s="22"/>
      <c r="D27" s="22"/>
      <c r="E27" s="22"/>
      <c r="F27" s="22"/>
      <c r="G27" s="22"/>
      <c r="H27" s="1"/>
      <c r="I27" s="1"/>
      <c r="J27" s="1"/>
      <c r="K27" s="114"/>
      <c r="L27" s="2"/>
      <c r="M27" s="2"/>
      <c r="N27" s="2"/>
      <c r="O27" s="2"/>
    </row>
    <row r="28" spans="1:15" ht="15.75" customHeight="1" x14ac:dyDescent="0.25">
      <c r="A28" s="1" t="s">
        <v>18</v>
      </c>
      <c r="B28" s="1"/>
      <c r="C28" s="77"/>
      <c r="D28" s="78">
        <v>18.329999999999998</v>
      </c>
      <c r="E28" s="79"/>
      <c r="F28" s="79"/>
      <c r="G28" s="24"/>
      <c r="H28" s="26">
        <f t="shared" ref="H28:H30" si="1">C28*D28*E28</f>
        <v>0</v>
      </c>
      <c r="I28" s="26"/>
      <c r="J28" s="27">
        <f>I28-H28</f>
        <v>0</v>
      </c>
      <c r="K28" s="115"/>
      <c r="L28" s="2"/>
      <c r="M28" s="2"/>
      <c r="N28" s="2"/>
      <c r="O28" s="2"/>
    </row>
    <row r="29" spans="1:15" ht="15.75" customHeight="1" x14ac:dyDescent="0.25">
      <c r="A29" s="1" t="s">
        <v>19</v>
      </c>
      <c r="B29" s="1"/>
      <c r="C29" s="77">
        <v>1</v>
      </c>
      <c r="D29" s="78">
        <v>15</v>
      </c>
      <c r="E29" s="77">
        <v>1</v>
      </c>
      <c r="F29" s="79"/>
      <c r="G29" s="24"/>
      <c r="H29" s="26">
        <f t="shared" si="1"/>
        <v>15</v>
      </c>
      <c r="I29" s="26"/>
      <c r="J29" s="27"/>
      <c r="K29" s="115"/>
      <c r="L29" s="2"/>
      <c r="M29" s="2"/>
      <c r="N29" s="2"/>
      <c r="O29" s="2"/>
    </row>
    <row r="30" spans="1:15" ht="15.75" customHeight="1" x14ac:dyDescent="0.25">
      <c r="A30" s="1" t="s">
        <v>20</v>
      </c>
      <c r="B30" s="1"/>
      <c r="C30" s="77"/>
      <c r="D30" s="78">
        <v>13</v>
      </c>
      <c r="E30" s="77"/>
      <c r="F30" s="79"/>
      <c r="G30" s="24"/>
      <c r="H30" s="26">
        <f t="shared" si="1"/>
        <v>0</v>
      </c>
      <c r="I30" s="26"/>
      <c r="J30" s="27">
        <f>I30-H30</f>
        <v>0</v>
      </c>
      <c r="K30" s="115"/>
      <c r="L30" s="2"/>
      <c r="M30" s="2"/>
      <c r="N30" s="2"/>
      <c r="O30" s="2"/>
    </row>
    <row r="31" spans="1:15" ht="15.75" customHeight="1" x14ac:dyDescent="0.25">
      <c r="A31" s="1" t="s">
        <v>21</v>
      </c>
      <c r="B31" s="1"/>
      <c r="C31" s="77"/>
      <c r="D31" s="78">
        <v>2.29</v>
      </c>
      <c r="E31" s="79"/>
      <c r="F31" s="79"/>
      <c r="G31" s="24"/>
      <c r="H31" s="26">
        <f t="shared" ref="H31:H33" si="2">C31*D31*E31*F31</f>
        <v>0</v>
      </c>
      <c r="I31" s="26"/>
      <c r="J31" s="27"/>
      <c r="K31" s="115"/>
      <c r="L31" s="2"/>
      <c r="M31" s="2"/>
      <c r="N31" s="2"/>
      <c r="O31" s="2"/>
    </row>
    <row r="32" spans="1:15" ht="15" customHeight="1" x14ac:dyDescent="0.25">
      <c r="A32" s="29" t="s">
        <v>22</v>
      </c>
      <c r="B32" s="1"/>
      <c r="C32" s="77"/>
      <c r="D32" s="78">
        <v>1.88</v>
      </c>
      <c r="E32" s="77"/>
      <c r="F32" s="77"/>
      <c r="G32" s="24"/>
      <c r="H32" s="26">
        <f t="shared" si="2"/>
        <v>0</v>
      </c>
      <c r="I32" s="26"/>
      <c r="J32" s="27">
        <f t="shared" ref="J32:J33" si="3">I32-H32</f>
        <v>0</v>
      </c>
      <c r="K32" s="115"/>
      <c r="L32" s="2"/>
      <c r="M32" s="2"/>
      <c r="N32" s="2"/>
      <c r="O32" s="2"/>
    </row>
    <row r="33" spans="1:15" ht="15.75" customHeight="1" x14ac:dyDescent="0.25">
      <c r="A33" s="29" t="s">
        <v>23</v>
      </c>
      <c r="B33" s="1"/>
      <c r="C33" s="77"/>
      <c r="D33" s="78">
        <v>1.63</v>
      </c>
      <c r="E33" s="77"/>
      <c r="F33" s="77"/>
      <c r="G33" s="24"/>
      <c r="H33" s="26">
        <f t="shared" si="2"/>
        <v>0</v>
      </c>
      <c r="I33" s="26"/>
      <c r="J33" s="27">
        <f t="shared" si="3"/>
        <v>0</v>
      </c>
      <c r="K33" s="115"/>
      <c r="L33" s="2"/>
      <c r="M33" s="2"/>
      <c r="N33" s="2"/>
      <c r="O33" s="2"/>
    </row>
    <row r="34" spans="1:15" ht="15.75" customHeight="1" x14ac:dyDescent="0.25">
      <c r="A34" s="29" t="s">
        <v>48</v>
      </c>
      <c r="B34" s="1"/>
      <c r="C34" s="77"/>
      <c r="D34" s="78">
        <v>2.5</v>
      </c>
      <c r="E34" s="77"/>
      <c r="F34" s="79"/>
      <c r="G34" s="24"/>
      <c r="H34" s="26">
        <f>C34*D34*E34</f>
        <v>0</v>
      </c>
      <c r="I34" s="26"/>
      <c r="J34" s="27"/>
      <c r="K34" s="115"/>
      <c r="L34" s="2"/>
      <c r="M34" s="2"/>
      <c r="N34" s="2"/>
      <c r="O34" s="2"/>
    </row>
    <row r="35" spans="1:15" ht="15.75" customHeight="1" x14ac:dyDescent="0.25">
      <c r="A35" s="29"/>
      <c r="B35" s="1"/>
      <c r="C35" s="25"/>
      <c r="D35" s="24"/>
      <c r="E35" s="25"/>
      <c r="F35" s="25"/>
      <c r="G35" s="24"/>
      <c r="H35" s="26">
        <f t="shared" ref="H35:H40" si="4">C35*D35*E35</f>
        <v>0</v>
      </c>
      <c r="I35" s="26"/>
      <c r="J35" s="27"/>
      <c r="K35" s="115"/>
      <c r="L35" s="2"/>
      <c r="M35" s="2"/>
      <c r="N35" s="2"/>
      <c r="O35" s="2"/>
    </row>
    <row r="36" spans="1:15" ht="15.75" customHeight="1" x14ac:dyDescent="0.25">
      <c r="A36" s="29"/>
      <c r="B36" s="1"/>
      <c r="C36" s="25"/>
      <c r="D36" s="24"/>
      <c r="E36" s="25"/>
      <c r="F36" s="25"/>
      <c r="G36" s="24"/>
      <c r="H36" s="26">
        <f t="shared" si="4"/>
        <v>0</v>
      </c>
      <c r="I36" s="26"/>
      <c r="J36" s="27"/>
      <c r="K36" s="115"/>
      <c r="L36" s="2"/>
      <c r="M36" s="2"/>
      <c r="N36" s="2"/>
      <c r="O36" s="2"/>
    </row>
    <row r="37" spans="1:15" ht="15.75" customHeight="1" x14ac:dyDescent="0.25">
      <c r="A37" s="29"/>
      <c r="B37" s="1"/>
      <c r="C37" s="25"/>
      <c r="D37" s="24"/>
      <c r="E37" s="25"/>
      <c r="F37" s="25"/>
      <c r="G37" s="24"/>
      <c r="H37" s="26">
        <f t="shared" si="4"/>
        <v>0</v>
      </c>
      <c r="I37" s="26"/>
      <c r="J37" s="27"/>
      <c r="K37" s="115"/>
      <c r="L37" s="2"/>
      <c r="M37" s="2"/>
      <c r="N37" s="2"/>
      <c r="O37" s="2"/>
    </row>
    <row r="38" spans="1:15" ht="15.75" customHeight="1" x14ac:dyDescent="0.25">
      <c r="A38" s="29"/>
      <c r="B38" s="1"/>
      <c r="C38" s="25"/>
      <c r="D38" s="24"/>
      <c r="E38" s="25"/>
      <c r="F38" s="25"/>
      <c r="G38" s="24"/>
      <c r="H38" s="26">
        <f t="shared" si="4"/>
        <v>0</v>
      </c>
      <c r="I38" s="26"/>
      <c r="J38" s="27"/>
      <c r="K38" s="115"/>
      <c r="L38" s="2"/>
      <c r="M38" s="2"/>
      <c r="N38" s="2"/>
      <c r="O38" s="2"/>
    </row>
    <row r="39" spans="1:15" ht="15.75" customHeight="1" x14ac:dyDescent="0.25">
      <c r="A39" s="1"/>
      <c r="B39" s="1"/>
      <c r="C39" s="25"/>
      <c r="D39" s="24"/>
      <c r="E39" s="25"/>
      <c r="F39" s="25"/>
      <c r="G39" s="24"/>
      <c r="H39" s="26">
        <f t="shared" si="4"/>
        <v>0</v>
      </c>
      <c r="I39" s="26"/>
      <c r="J39" s="27">
        <f t="shared" ref="J39:J40" si="5">I39-H39</f>
        <v>0</v>
      </c>
      <c r="K39" s="115"/>
      <c r="L39" s="2"/>
      <c r="M39" s="2"/>
      <c r="N39" s="2"/>
      <c r="O39" s="2"/>
    </row>
    <row r="40" spans="1:15" ht="15.75" customHeight="1" x14ac:dyDescent="0.25">
      <c r="A40" s="1"/>
      <c r="B40" s="1"/>
      <c r="C40" s="25"/>
      <c r="D40" s="24"/>
      <c r="E40" s="25"/>
      <c r="F40" s="25"/>
      <c r="G40" s="24"/>
      <c r="H40" s="26">
        <f t="shared" si="4"/>
        <v>0</v>
      </c>
      <c r="I40" s="26"/>
      <c r="J40" s="27">
        <f t="shared" si="5"/>
        <v>0</v>
      </c>
      <c r="K40" s="115"/>
      <c r="L40" s="2"/>
      <c r="M40" s="2"/>
      <c r="N40" s="2"/>
      <c r="O40" s="2"/>
    </row>
    <row r="41" spans="1:15" ht="15.75" customHeight="1" x14ac:dyDescent="0.25">
      <c r="A41" s="1"/>
      <c r="B41" s="1"/>
      <c r="C41" s="1"/>
      <c r="D41" s="1"/>
      <c r="E41" s="1"/>
      <c r="F41" s="1"/>
      <c r="G41" s="1"/>
      <c r="H41" s="30">
        <f>SUM(H28:H40)</f>
        <v>15</v>
      </c>
      <c r="I41" s="30">
        <f t="shared" ref="I41" si="6">SUM(I28:I40)</f>
        <v>0</v>
      </c>
      <c r="J41" s="27"/>
      <c r="K41" s="115"/>
      <c r="L41" s="2"/>
      <c r="M41" s="2"/>
      <c r="N41" s="2"/>
      <c r="O41" s="2"/>
    </row>
    <row r="42" spans="1:15" ht="15.75" customHeight="1" x14ac:dyDescent="0.25">
      <c r="A42" s="22" t="s">
        <v>24</v>
      </c>
      <c r="B42" s="22"/>
      <c r="C42" s="31" t="s">
        <v>25</v>
      </c>
      <c r="D42" s="32" t="s">
        <v>26</v>
      </c>
      <c r="E42" s="32"/>
      <c r="F42" s="22"/>
      <c r="G42" s="22"/>
      <c r="H42" s="27"/>
      <c r="I42" s="27"/>
      <c r="J42" s="27"/>
      <c r="K42" s="116"/>
      <c r="L42" s="2"/>
      <c r="M42" s="2"/>
      <c r="N42" s="2"/>
      <c r="O42" s="2"/>
    </row>
    <row r="43" spans="1:15" ht="50.1" customHeight="1" x14ac:dyDescent="0.25">
      <c r="A43" s="49" t="s">
        <v>40</v>
      </c>
      <c r="B43" s="56" t="s">
        <v>49</v>
      </c>
      <c r="C43" s="113">
        <v>0.25</v>
      </c>
      <c r="D43" s="54">
        <v>45.3</v>
      </c>
      <c r="E43" s="24"/>
      <c r="F43" s="24"/>
      <c r="G43" s="24"/>
      <c r="H43" s="26">
        <f t="shared" ref="H43:H60" si="7">C43*D43</f>
        <v>11.324999999999999</v>
      </c>
      <c r="I43" s="26"/>
      <c r="J43" s="45"/>
      <c r="K43" s="46"/>
      <c r="L43" s="47"/>
      <c r="M43" s="47"/>
      <c r="N43" s="47"/>
      <c r="O43" s="47"/>
    </row>
    <row r="44" spans="1:15" ht="50.1" customHeight="1" x14ac:dyDescent="0.25">
      <c r="A44" s="63" t="s">
        <v>42</v>
      </c>
      <c r="B44" s="56"/>
      <c r="C44" s="35">
        <v>0.125</v>
      </c>
      <c r="D44" s="54">
        <v>12.7</v>
      </c>
      <c r="E44" s="24"/>
      <c r="F44" s="24"/>
      <c r="G44" s="24"/>
      <c r="H44" s="26">
        <f t="shared" si="7"/>
        <v>1.5874999999999999</v>
      </c>
      <c r="I44" s="26"/>
      <c r="J44" s="45"/>
      <c r="K44" s="46"/>
      <c r="L44" s="47"/>
      <c r="M44" s="47"/>
      <c r="N44" s="47"/>
      <c r="O44" s="47"/>
    </row>
    <row r="45" spans="1:15" ht="39.950000000000003" customHeight="1" x14ac:dyDescent="0.25">
      <c r="A45" s="49" t="s">
        <v>56</v>
      </c>
      <c r="B45" s="56" t="s">
        <v>44</v>
      </c>
      <c r="C45" s="35">
        <v>2</v>
      </c>
      <c r="D45" s="54">
        <v>1.2</v>
      </c>
      <c r="E45" s="24"/>
      <c r="F45" s="24"/>
      <c r="G45" s="24"/>
      <c r="H45" s="26">
        <f t="shared" si="7"/>
        <v>2.4</v>
      </c>
      <c r="I45" s="26"/>
      <c r="J45" s="45"/>
      <c r="K45" s="46"/>
      <c r="L45" s="47"/>
      <c r="M45" s="47"/>
      <c r="N45" s="47"/>
      <c r="O45" s="47"/>
    </row>
    <row r="46" spans="1:15" ht="39.950000000000003" customHeight="1" x14ac:dyDescent="0.25">
      <c r="A46" s="60" t="s">
        <v>35</v>
      </c>
      <c r="B46" s="56"/>
      <c r="C46" s="35">
        <v>1</v>
      </c>
      <c r="D46" s="54">
        <v>0.75</v>
      </c>
      <c r="E46" s="24"/>
      <c r="F46" s="24"/>
      <c r="G46" s="24"/>
      <c r="H46" s="26">
        <f t="shared" si="7"/>
        <v>0.75</v>
      </c>
      <c r="I46" s="26"/>
      <c r="J46" s="45"/>
      <c r="K46" s="46"/>
      <c r="L46" s="47"/>
      <c r="M46" s="47"/>
      <c r="N46" s="47"/>
      <c r="O46" s="47"/>
    </row>
    <row r="47" spans="1:15" ht="39.950000000000003" customHeight="1" x14ac:dyDescent="0.25">
      <c r="A47" s="59" t="s">
        <v>36</v>
      </c>
      <c r="B47" s="56"/>
      <c r="C47" s="35">
        <v>1</v>
      </c>
      <c r="D47" s="54">
        <v>1.3</v>
      </c>
      <c r="E47" s="24"/>
      <c r="F47" s="24"/>
      <c r="G47" s="24"/>
      <c r="H47" s="26">
        <f t="shared" si="7"/>
        <v>1.3</v>
      </c>
      <c r="I47" s="26"/>
      <c r="J47" s="45"/>
      <c r="K47" s="46"/>
      <c r="L47" s="47"/>
      <c r="M47" s="47"/>
      <c r="N47" s="47"/>
      <c r="O47" s="47"/>
    </row>
    <row r="48" spans="1:15" ht="50.1" customHeight="1" x14ac:dyDescent="0.25">
      <c r="A48" s="49" t="s">
        <v>72</v>
      </c>
      <c r="B48" s="56" t="s">
        <v>50</v>
      </c>
      <c r="C48" s="35">
        <v>1</v>
      </c>
      <c r="D48" s="54">
        <v>1</v>
      </c>
      <c r="E48" s="24"/>
      <c r="F48" s="24"/>
      <c r="G48" s="24"/>
      <c r="H48" s="26">
        <f t="shared" si="7"/>
        <v>1</v>
      </c>
      <c r="I48" s="26"/>
      <c r="J48" s="45"/>
      <c r="K48" s="46"/>
      <c r="L48" s="47"/>
      <c r="M48" s="47"/>
      <c r="N48" s="47"/>
      <c r="O48" s="47"/>
    </row>
    <row r="49" spans="1:15" ht="50.1" customHeight="1" x14ac:dyDescent="0.25">
      <c r="A49" s="63" t="s">
        <v>38</v>
      </c>
      <c r="B49" s="56"/>
      <c r="C49" s="35">
        <v>0.5</v>
      </c>
      <c r="D49" s="54">
        <v>5</v>
      </c>
      <c r="E49" s="24"/>
      <c r="F49" s="24"/>
      <c r="G49" s="24"/>
      <c r="H49" s="26">
        <f t="shared" si="7"/>
        <v>2.5</v>
      </c>
      <c r="I49" s="26"/>
      <c r="J49" s="45"/>
      <c r="K49" s="46"/>
      <c r="L49" s="47"/>
      <c r="M49" s="47"/>
      <c r="N49" s="47"/>
      <c r="O49" s="47"/>
    </row>
    <row r="50" spans="1:15" ht="50.1" customHeight="1" x14ac:dyDescent="0.25">
      <c r="A50" s="55" t="s">
        <v>74</v>
      </c>
      <c r="B50" s="56" t="s">
        <v>44</v>
      </c>
      <c r="C50" s="35">
        <v>0.5</v>
      </c>
      <c r="D50" s="54">
        <v>5.45</v>
      </c>
      <c r="E50" s="24"/>
      <c r="F50" s="24"/>
      <c r="G50" s="24"/>
      <c r="H50" s="26">
        <f t="shared" si="7"/>
        <v>2.7250000000000001</v>
      </c>
      <c r="I50" s="26"/>
      <c r="J50" s="45"/>
      <c r="K50" s="46"/>
      <c r="L50" s="47"/>
      <c r="M50" s="47"/>
      <c r="N50" s="47"/>
      <c r="O50" s="47"/>
    </row>
    <row r="51" spans="1:15" ht="15.75" customHeight="1" x14ac:dyDescent="0.25">
      <c r="A51" s="62"/>
      <c r="B51" s="58"/>
      <c r="C51" s="35"/>
      <c r="D51" s="36"/>
      <c r="E51" s="24"/>
      <c r="F51" s="24"/>
      <c r="G51" s="24"/>
      <c r="H51" s="26">
        <f t="shared" si="7"/>
        <v>0</v>
      </c>
      <c r="I51" s="26"/>
      <c r="J51" s="27"/>
      <c r="K51" s="33"/>
      <c r="L51" s="2"/>
      <c r="M51" s="2"/>
      <c r="N51" s="2"/>
      <c r="O51" s="2"/>
    </row>
    <row r="52" spans="1:15" ht="15.75" customHeight="1" x14ac:dyDescent="0.25">
      <c r="A52" s="34"/>
      <c r="B52" s="58"/>
      <c r="C52" s="35"/>
      <c r="D52" s="36"/>
      <c r="E52" s="24"/>
      <c r="F52" s="24"/>
      <c r="G52" s="24"/>
      <c r="H52" s="26">
        <f t="shared" si="7"/>
        <v>0</v>
      </c>
      <c r="I52" s="26"/>
      <c r="J52" s="27"/>
      <c r="K52" s="33"/>
      <c r="L52" s="2"/>
      <c r="M52" s="2"/>
      <c r="N52" s="2"/>
      <c r="O52" s="2"/>
    </row>
    <row r="53" spans="1:15" ht="15.75" customHeight="1" x14ac:dyDescent="0.25">
      <c r="A53" s="34"/>
      <c r="B53" s="58"/>
      <c r="C53" s="35"/>
      <c r="D53" s="36"/>
      <c r="E53" s="24"/>
      <c r="F53" s="24"/>
      <c r="G53" s="24"/>
      <c r="H53" s="26">
        <f t="shared" si="7"/>
        <v>0</v>
      </c>
      <c r="I53" s="26"/>
      <c r="J53" s="27"/>
      <c r="K53" s="33"/>
      <c r="L53" s="2"/>
      <c r="M53" s="2"/>
      <c r="N53" s="2"/>
      <c r="O53" s="2"/>
    </row>
    <row r="54" spans="1:15" ht="15.75" customHeight="1" x14ac:dyDescent="0.25">
      <c r="A54" s="34"/>
      <c r="B54" s="58"/>
      <c r="C54" s="35"/>
      <c r="D54" s="36"/>
      <c r="E54" s="24"/>
      <c r="F54" s="24"/>
      <c r="G54" s="24"/>
      <c r="H54" s="26">
        <f t="shared" si="7"/>
        <v>0</v>
      </c>
      <c r="I54" s="26"/>
      <c r="J54" s="27">
        <f t="shared" ref="J54:J60" si="8">I54-H54</f>
        <v>0</v>
      </c>
      <c r="K54" s="33"/>
      <c r="L54" s="2"/>
      <c r="M54" s="2"/>
      <c r="N54" s="2"/>
      <c r="O54" s="2"/>
    </row>
    <row r="55" spans="1:15" ht="15.75" customHeight="1" x14ac:dyDescent="0.25">
      <c r="A55" s="34"/>
      <c r="B55" s="57"/>
      <c r="C55" s="35"/>
      <c r="D55" s="36"/>
      <c r="E55" s="24"/>
      <c r="F55" s="24"/>
      <c r="G55" s="24"/>
      <c r="H55" s="26">
        <f t="shared" si="7"/>
        <v>0</v>
      </c>
      <c r="I55" s="26"/>
      <c r="J55" s="27">
        <f t="shared" si="8"/>
        <v>0</v>
      </c>
      <c r="K55" s="33"/>
      <c r="L55" s="2"/>
      <c r="M55" s="2"/>
      <c r="N55" s="2"/>
      <c r="O55" s="2"/>
    </row>
    <row r="56" spans="1:15" ht="15.75" customHeight="1" x14ac:dyDescent="0.25">
      <c r="A56" s="34"/>
      <c r="B56" s="57"/>
      <c r="C56" s="35"/>
      <c r="D56" s="36"/>
      <c r="E56" s="24"/>
      <c r="F56" s="24"/>
      <c r="G56" s="24"/>
      <c r="H56" s="26">
        <f t="shared" si="7"/>
        <v>0</v>
      </c>
      <c r="I56" s="26"/>
      <c r="J56" s="27">
        <f t="shared" si="8"/>
        <v>0</v>
      </c>
      <c r="K56" s="33"/>
      <c r="L56" s="2"/>
      <c r="M56" s="2"/>
      <c r="N56" s="2"/>
      <c r="O56" s="2"/>
    </row>
    <row r="57" spans="1:15" ht="15.75" customHeight="1" x14ac:dyDescent="0.25">
      <c r="A57" s="29"/>
      <c r="B57" s="57"/>
      <c r="C57" s="37"/>
      <c r="D57" s="38"/>
      <c r="E57" s="24"/>
      <c r="F57" s="24"/>
      <c r="G57" s="24"/>
      <c r="H57" s="26">
        <f t="shared" si="7"/>
        <v>0</v>
      </c>
      <c r="I57" s="26"/>
      <c r="J57" s="27">
        <f t="shared" si="8"/>
        <v>0</v>
      </c>
      <c r="K57" s="33"/>
      <c r="L57" s="2"/>
      <c r="M57" s="2"/>
      <c r="N57" s="2"/>
      <c r="O57" s="2"/>
    </row>
    <row r="58" spans="1:15" ht="15.75" customHeight="1" x14ac:dyDescent="0.25">
      <c r="A58" s="29"/>
      <c r="B58" s="57"/>
      <c r="C58" s="37"/>
      <c r="D58" s="38"/>
      <c r="E58" s="24"/>
      <c r="F58" s="24"/>
      <c r="G58" s="24"/>
      <c r="H58" s="26">
        <f t="shared" si="7"/>
        <v>0</v>
      </c>
      <c r="I58" s="26"/>
      <c r="J58" s="27">
        <f t="shared" si="8"/>
        <v>0</v>
      </c>
      <c r="K58" s="33"/>
      <c r="L58" s="2"/>
      <c r="M58" s="2"/>
      <c r="N58" s="2"/>
      <c r="O58" s="2"/>
    </row>
    <row r="59" spans="1:15" ht="15.75" customHeight="1" x14ac:dyDescent="0.25">
      <c r="A59" s="29"/>
      <c r="B59" s="57"/>
      <c r="C59" s="37"/>
      <c r="D59" s="38"/>
      <c r="E59" s="24"/>
      <c r="F59" s="24"/>
      <c r="G59" s="24"/>
      <c r="H59" s="26">
        <f t="shared" si="7"/>
        <v>0</v>
      </c>
      <c r="I59" s="26"/>
      <c r="J59" s="27">
        <f t="shared" si="8"/>
        <v>0</v>
      </c>
      <c r="K59" s="33"/>
      <c r="L59" s="2"/>
      <c r="M59" s="2"/>
      <c r="N59" s="2"/>
      <c r="O59" s="2"/>
    </row>
    <row r="60" spans="1:15" ht="15.75" customHeight="1" x14ac:dyDescent="0.25">
      <c r="A60" s="22"/>
      <c r="B60" s="57"/>
      <c r="C60" s="37"/>
      <c r="D60" s="38"/>
      <c r="E60" s="24"/>
      <c r="F60" s="24"/>
      <c r="G60" s="24"/>
      <c r="H60" s="26">
        <f t="shared" si="7"/>
        <v>0</v>
      </c>
      <c r="I60" s="26"/>
      <c r="J60" s="27">
        <f t="shared" si="8"/>
        <v>0</v>
      </c>
      <c r="K60" s="33"/>
      <c r="L60" s="2"/>
      <c r="M60" s="2"/>
      <c r="N60" s="2"/>
      <c r="O60" s="2"/>
    </row>
    <row r="61" spans="1:15" ht="15.75" customHeight="1" x14ac:dyDescent="0.25">
      <c r="A61" s="1"/>
      <c r="B61" s="1"/>
      <c r="C61" s="1"/>
      <c r="D61" s="1"/>
      <c r="E61" s="1"/>
      <c r="F61" s="1"/>
      <c r="G61" s="1"/>
      <c r="H61" s="39">
        <f>SUM(H43:H60)</f>
        <v>23.587500000000002</v>
      </c>
      <c r="I61" s="39">
        <f>SUM(I43:I60)</f>
        <v>0</v>
      </c>
      <c r="J61" s="1"/>
      <c r="K61" s="33"/>
      <c r="L61" s="2"/>
      <c r="M61" s="2"/>
      <c r="N61" s="2"/>
      <c r="O61" s="2"/>
    </row>
    <row r="62" spans="1:15" ht="15.75" customHeight="1" x14ac:dyDescent="0.25">
      <c r="A62" s="1"/>
      <c r="B62" s="1"/>
      <c r="C62" s="1"/>
      <c r="D62" s="1"/>
      <c r="E62" s="1"/>
      <c r="F62" s="1"/>
      <c r="G62" s="1"/>
      <c r="H62" s="27"/>
      <c r="I62" s="27"/>
      <c r="J62" s="1"/>
      <c r="K62" s="33"/>
      <c r="L62" s="2"/>
      <c r="M62" s="2"/>
      <c r="N62" s="2"/>
      <c r="O62" s="2"/>
    </row>
    <row r="63" spans="1:15" ht="15.75" customHeight="1" x14ac:dyDescent="0.25">
      <c r="A63" s="22" t="s">
        <v>27</v>
      </c>
      <c r="B63" s="22"/>
      <c r="C63" s="31" t="s">
        <v>28</v>
      </c>
      <c r="D63" s="32" t="s">
        <v>14</v>
      </c>
      <c r="E63" s="32" t="s">
        <v>29</v>
      </c>
      <c r="F63" s="32" t="s">
        <v>15</v>
      </c>
      <c r="G63" s="1"/>
      <c r="H63" s="27"/>
      <c r="I63" s="27"/>
      <c r="J63" s="1"/>
      <c r="K63" s="33"/>
      <c r="L63" s="2"/>
      <c r="M63" s="2"/>
      <c r="N63" s="2"/>
      <c r="O63" s="2"/>
    </row>
    <row r="64" spans="1:15" ht="15.75" customHeight="1" x14ac:dyDescent="0.25">
      <c r="A64" s="1" t="s">
        <v>52</v>
      </c>
      <c r="B64" s="1" t="s">
        <v>53</v>
      </c>
      <c r="C64" s="35">
        <v>338</v>
      </c>
      <c r="D64" s="24">
        <v>3.9</v>
      </c>
      <c r="E64" s="24">
        <v>0.04</v>
      </c>
      <c r="F64" s="35">
        <v>0.25</v>
      </c>
      <c r="G64" s="24"/>
      <c r="H64" s="26">
        <f t="shared" ref="H64:H65" si="9">C64*D64*E64*F64</f>
        <v>13.182</v>
      </c>
      <c r="I64" s="26"/>
      <c r="J64" s="27">
        <f t="shared" ref="J64:J65" si="10">I64-H64</f>
        <v>-13.182</v>
      </c>
      <c r="K64" s="33"/>
      <c r="L64" s="2"/>
      <c r="M64" s="2"/>
      <c r="N64" s="2"/>
      <c r="O64" s="2"/>
    </row>
    <row r="65" spans="1:15" ht="15.75" customHeight="1" x14ac:dyDescent="0.25">
      <c r="A65" s="1" t="s">
        <v>30</v>
      </c>
      <c r="B65" s="1"/>
      <c r="C65" s="35"/>
      <c r="D65" s="40"/>
      <c r="E65" s="40"/>
      <c r="F65" s="35"/>
      <c r="G65" s="24"/>
      <c r="H65" s="26">
        <f t="shared" si="9"/>
        <v>0</v>
      </c>
      <c r="I65" s="26"/>
      <c r="J65" s="27">
        <f t="shared" si="10"/>
        <v>0</v>
      </c>
      <c r="K65" s="33"/>
      <c r="L65" s="2"/>
      <c r="M65" s="2"/>
      <c r="N65" s="2"/>
      <c r="O65" s="2"/>
    </row>
    <row r="66" spans="1:15" ht="15.75" customHeight="1" x14ac:dyDescent="0.25">
      <c r="A66" s="1"/>
      <c r="B66" s="1"/>
      <c r="C66" s="1"/>
      <c r="D66" s="1"/>
      <c r="E66" s="1"/>
      <c r="F66" s="1"/>
      <c r="G66" s="1"/>
      <c r="H66" s="39">
        <f t="shared" ref="H66:I66" si="11">SUM(H64:H65)</f>
        <v>13.182</v>
      </c>
      <c r="I66" s="39">
        <f t="shared" si="11"/>
        <v>0</v>
      </c>
      <c r="J66" s="1"/>
      <c r="K66" s="33"/>
      <c r="L66" s="2"/>
      <c r="M66" s="2"/>
      <c r="N66" s="2"/>
      <c r="O66" s="2"/>
    </row>
    <row r="67" spans="1:15" ht="15.75" customHeight="1" x14ac:dyDescent="0.25">
      <c r="A67" s="1"/>
      <c r="B67" s="1"/>
      <c r="C67" s="1"/>
      <c r="D67" s="1"/>
      <c r="E67" s="1"/>
      <c r="F67" s="1"/>
      <c r="G67" s="1"/>
      <c r="H67" s="27"/>
      <c r="I67" s="27"/>
      <c r="J67" s="1"/>
      <c r="K67" s="33"/>
      <c r="L67" s="2"/>
      <c r="M67" s="2"/>
      <c r="N67" s="2"/>
      <c r="O67" s="2"/>
    </row>
    <row r="68" spans="1:15" ht="15.75" customHeight="1" x14ac:dyDescent="0.25">
      <c r="A68" s="1"/>
      <c r="B68" s="1"/>
      <c r="C68" s="1"/>
      <c r="D68" s="1"/>
      <c r="E68" s="1"/>
      <c r="F68" s="1"/>
      <c r="G68" s="1"/>
      <c r="H68" s="27"/>
      <c r="I68" s="27"/>
      <c r="J68" s="1"/>
      <c r="K68" s="33"/>
      <c r="L68" s="2"/>
      <c r="M68" s="2"/>
      <c r="N68" s="2"/>
      <c r="O68" s="2"/>
    </row>
    <row r="69" spans="1:15" ht="15.75" customHeight="1" x14ac:dyDescent="0.3">
      <c r="A69" s="41" t="s">
        <v>31</v>
      </c>
      <c r="B69" s="41"/>
      <c r="C69" s="41"/>
      <c r="D69" s="41"/>
      <c r="E69" s="41"/>
      <c r="F69" s="41"/>
      <c r="G69" s="41"/>
      <c r="H69" s="42">
        <f>SUM(H66,H61,H41)</f>
        <v>51.769500000000001</v>
      </c>
      <c r="I69" s="42">
        <f>SUM(I66,I61,I41)</f>
        <v>0</v>
      </c>
      <c r="J69" s="41"/>
      <c r="K69" s="2"/>
      <c r="L69" s="2"/>
      <c r="M69" s="2"/>
      <c r="N69" s="2"/>
    </row>
    <row r="70" spans="1:15" ht="15.75" customHeight="1" x14ac:dyDescent="0.25">
      <c r="A70" s="117"/>
      <c r="B70" s="118"/>
      <c r="C70" s="118"/>
      <c r="D70" s="118"/>
      <c r="E70" s="118"/>
      <c r="F70" s="118"/>
      <c r="G70" s="118"/>
      <c r="H70" s="118"/>
      <c r="I70" s="118"/>
      <c r="J70" s="118"/>
      <c r="K70" s="119"/>
      <c r="L70" s="2"/>
      <c r="M70" s="2"/>
      <c r="N70" s="2"/>
    </row>
    <row r="71" spans="1:15" ht="22.5" customHeight="1" x14ac:dyDescent="0.25">
      <c r="A71" s="120"/>
      <c r="B71" s="121"/>
      <c r="C71" s="121"/>
      <c r="D71" s="121"/>
      <c r="E71" s="121"/>
      <c r="F71" s="121"/>
      <c r="G71" s="121"/>
      <c r="H71" s="121"/>
      <c r="I71" s="121"/>
      <c r="J71" s="121"/>
      <c r="K71" s="122"/>
      <c r="L71" s="2"/>
      <c r="M71" s="2"/>
      <c r="N71" s="2"/>
    </row>
    <row r="72" spans="1:15" ht="22.5" customHeight="1" x14ac:dyDescent="0.25">
      <c r="A72" s="120"/>
      <c r="B72" s="121"/>
      <c r="C72" s="121"/>
      <c r="D72" s="121"/>
      <c r="E72" s="121"/>
      <c r="F72" s="121"/>
      <c r="G72" s="121"/>
      <c r="H72" s="121"/>
      <c r="I72" s="121"/>
      <c r="J72" s="121"/>
      <c r="K72" s="122"/>
      <c r="L72" s="2"/>
      <c r="M72" s="2"/>
      <c r="N72" s="2"/>
    </row>
    <row r="73" spans="1:15" ht="22.5" customHeight="1" x14ac:dyDescent="0.25">
      <c r="A73" s="123"/>
      <c r="B73" s="124"/>
      <c r="C73" s="124"/>
      <c r="D73" s="124"/>
      <c r="E73" s="124"/>
      <c r="F73" s="124"/>
      <c r="G73" s="124"/>
      <c r="H73" s="124"/>
      <c r="I73" s="124"/>
      <c r="J73" s="124"/>
      <c r="K73" s="125"/>
      <c r="L73" s="2"/>
      <c r="M73" s="2"/>
      <c r="N73" s="2"/>
    </row>
    <row r="74" spans="1:15" ht="15.75" customHeight="1" x14ac:dyDescent="0.2"/>
    <row r="75" spans="1:15" ht="15.75" customHeight="1" x14ac:dyDescent="0.2">
      <c r="B75" s="43"/>
    </row>
    <row r="76" spans="1:15" ht="15.75" customHeight="1" x14ac:dyDescent="0.2"/>
    <row r="77" spans="1:15" ht="15.75" customHeight="1" x14ac:dyDescent="0.2"/>
    <row r="78" spans="1:15" ht="15.75" customHeight="1" x14ac:dyDescent="0.2"/>
    <row r="79" spans="1:15" ht="15.75" customHeight="1" x14ac:dyDescent="0.2"/>
    <row r="80" spans="1:1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mergeCells count="6">
    <mergeCell ref="A70:K73"/>
    <mergeCell ref="A1:J1"/>
    <mergeCell ref="G4:I4"/>
    <mergeCell ref="J4:K4"/>
    <mergeCell ref="C25:G25"/>
    <mergeCell ref="K27:K42"/>
  </mergeCells>
  <conditionalFormatting sqref="I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" footer="0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B6F3-9549-4B08-BB03-907D0DF3B25C}">
  <dimension ref="A1:O1022"/>
  <sheetViews>
    <sheetView topLeftCell="A4" zoomScale="89" zoomScaleNormal="89" workbookViewId="0">
      <selection activeCell="B12" sqref="B12"/>
    </sheetView>
  </sheetViews>
  <sheetFormatPr baseColWidth="10" defaultColWidth="11.21875" defaultRowHeight="15" customHeight="1" x14ac:dyDescent="0.2"/>
  <cols>
    <col min="1" max="1" width="49.77734375" style="82" customWidth="1"/>
    <col min="2" max="2" width="33" style="82" customWidth="1"/>
    <col min="3" max="4" width="11.21875" style="82" customWidth="1"/>
    <col min="5" max="5" width="15.33203125" style="82" customWidth="1"/>
    <col min="6" max="6" width="11.21875" style="82" customWidth="1"/>
    <col min="7" max="7" width="14" style="82" customWidth="1"/>
    <col min="8" max="8" width="15.109375" style="82" customWidth="1"/>
    <col min="9" max="9" width="17.77734375" style="82" customWidth="1"/>
    <col min="10" max="10" width="21.44140625" style="82" customWidth="1"/>
    <col min="11" max="11" width="21.88671875" style="82" customWidth="1"/>
    <col min="12" max="16384" width="11.21875" style="82"/>
  </cols>
  <sheetData>
    <row r="1" spans="1:15" ht="36.75" customHeight="1" x14ac:dyDescent="0.25">
      <c r="A1" s="126" t="s">
        <v>70</v>
      </c>
      <c r="B1" s="127"/>
      <c r="C1" s="127"/>
      <c r="D1" s="127"/>
      <c r="E1" s="127"/>
      <c r="F1" s="127"/>
      <c r="G1" s="127"/>
      <c r="H1" s="127"/>
      <c r="I1" s="127"/>
      <c r="J1" s="128"/>
      <c r="K1" s="1"/>
      <c r="L1" s="2"/>
    </row>
    <row r="2" spans="1:15" ht="15.75" customHeight="1" x14ac:dyDescent="0.25">
      <c r="A2" s="2"/>
      <c r="B2" s="84" t="s">
        <v>47</v>
      </c>
      <c r="C2" s="84" t="s">
        <v>54</v>
      </c>
      <c r="D2" s="84" t="s">
        <v>55</v>
      </c>
      <c r="E2" s="84" t="s">
        <v>59</v>
      </c>
      <c r="F2" s="85" t="s">
        <v>43</v>
      </c>
      <c r="G2" s="2"/>
      <c r="H2" s="2"/>
      <c r="I2" s="2"/>
      <c r="J2" s="2"/>
      <c r="K2" s="2"/>
      <c r="L2" s="2"/>
    </row>
    <row r="3" spans="1:15" ht="15.75" customHeight="1" thickBot="1" x14ac:dyDescent="0.3">
      <c r="A3" s="3" t="s">
        <v>0</v>
      </c>
      <c r="B3" s="68" t="s">
        <v>58</v>
      </c>
      <c r="C3" s="69">
        <v>4.5999999999999996</v>
      </c>
      <c r="D3" s="69">
        <v>0.1</v>
      </c>
      <c r="E3" s="69">
        <v>2</v>
      </c>
      <c r="F3" s="70">
        <f>C3*D3*E3</f>
        <v>0.91999999999999993</v>
      </c>
      <c r="G3" s="47"/>
      <c r="H3" s="2"/>
      <c r="I3" s="2"/>
      <c r="J3" s="2"/>
      <c r="K3" s="2"/>
      <c r="L3" s="2"/>
    </row>
    <row r="4" spans="1:15" ht="15.75" customHeight="1" thickBot="1" x14ac:dyDescent="0.3">
      <c r="A4" s="4">
        <f>H6/A6</f>
        <v>554.27119999999991</v>
      </c>
      <c r="B4" s="68" t="s">
        <v>58</v>
      </c>
      <c r="C4" s="69">
        <v>5.6</v>
      </c>
      <c r="D4" s="69">
        <v>0.1</v>
      </c>
      <c r="E4" s="69">
        <v>8</v>
      </c>
      <c r="F4" s="70">
        <f t="shared" ref="F4:F16" si="0">C4*D4*E4</f>
        <v>4.4799999999999995</v>
      </c>
      <c r="G4" s="129" t="s">
        <v>1</v>
      </c>
      <c r="H4" s="130"/>
      <c r="I4" s="131"/>
      <c r="J4" s="132" t="s">
        <v>2</v>
      </c>
      <c r="K4" s="131"/>
      <c r="L4" s="2"/>
      <c r="M4" s="2"/>
      <c r="N4" s="2"/>
      <c r="O4" s="2"/>
    </row>
    <row r="5" spans="1:15" ht="32.25" customHeight="1" x14ac:dyDescent="0.25">
      <c r="A5" s="106" t="s">
        <v>75</v>
      </c>
      <c r="B5" s="68" t="s">
        <v>58</v>
      </c>
      <c r="C5" s="69">
        <v>5.15</v>
      </c>
      <c r="D5" s="69">
        <v>0.1</v>
      </c>
      <c r="E5" s="69">
        <v>8</v>
      </c>
      <c r="F5" s="70">
        <f t="shared" si="0"/>
        <v>4.12</v>
      </c>
      <c r="G5" s="72" t="s">
        <v>3</v>
      </c>
      <c r="H5" s="6" t="s">
        <v>4</v>
      </c>
      <c r="I5" s="7" t="s">
        <v>5</v>
      </c>
      <c r="J5" s="8" t="s">
        <v>6</v>
      </c>
      <c r="K5" s="9" t="s">
        <v>7</v>
      </c>
      <c r="L5" s="2"/>
      <c r="M5" s="2"/>
      <c r="N5" s="2"/>
      <c r="O5" s="2"/>
    </row>
    <row r="6" spans="1:15" ht="15.75" customHeight="1" thickBot="1" x14ac:dyDescent="0.3">
      <c r="A6" s="10">
        <v>1</v>
      </c>
      <c r="B6" s="103" t="s">
        <v>58</v>
      </c>
      <c r="C6" s="104">
        <v>1.4</v>
      </c>
      <c r="D6" s="104">
        <v>0.1</v>
      </c>
      <c r="E6" s="104">
        <v>2</v>
      </c>
      <c r="F6" s="105">
        <f t="shared" si="0"/>
        <v>0.27999999999999997</v>
      </c>
      <c r="G6" s="73">
        <f>H69</f>
        <v>382.25599999999997</v>
      </c>
      <c r="H6" s="13">
        <f>G6*1.45</f>
        <v>554.27119999999991</v>
      </c>
      <c r="I6" s="14">
        <f>H6-G6</f>
        <v>172.01519999999994</v>
      </c>
      <c r="J6" s="12">
        <f>ABS(I69)</f>
        <v>0</v>
      </c>
      <c r="K6" s="14">
        <f>H6-ABS(J6)</f>
        <v>554.27119999999991</v>
      </c>
      <c r="L6" s="2"/>
      <c r="M6" s="2"/>
      <c r="N6" s="2"/>
      <c r="O6" s="2"/>
    </row>
    <row r="7" spans="1:15" ht="15.75" customHeight="1" x14ac:dyDescent="0.25">
      <c r="A7" s="2"/>
      <c r="B7" s="68" t="s">
        <v>60</v>
      </c>
      <c r="C7" s="69">
        <v>1</v>
      </c>
      <c r="D7" s="69">
        <v>1</v>
      </c>
      <c r="E7" s="69">
        <v>1</v>
      </c>
      <c r="F7" s="70">
        <v>4.2</v>
      </c>
      <c r="G7" s="47"/>
      <c r="H7" s="2"/>
      <c r="I7" s="2"/>
      <c r="J7" s="2"/>
      <c r="K7" s="2"/>
      <c r="L7" s="2"/>
      <c r="M7" s="2"/>
      <c r="N7" s="2"/>
      <c r="O7" s="2"/>
    </row>
    <row r="8" spans="1:15" ht="15.75" customHeight="1" x14ac:dyDescent="0.25">
      <c r="A8" s="47"/>
      <c r="B8" s="103" t="s">
        <v>61</v>
      </c>
      <c r="C8" s="104">
        <v>2.1</v>
      </c>
      <c r="D8" s="104">
        <v>0.9</v>
      </c>
      <c r="E8" s="104">
        <v>2</v>
      </c>
      <c r="F8" s="105">
        <f t="shared" si="0"/>
        <v>3.7800000000000002</v>
      </c>
      <c r="G8" s="47"/>
      <c r="H8" s="47"/>
      <c r="I8" s="47"/>
      <c r="J8" s="47"/>
      <c r="K8" s="47"/>
      <c r="L8" s="47"/>
      <c r="M8" s="47"/>
      <c r="N8" s="47"/>
      <c r="O8" s="47"/>
    </row>
    <row r="9" spans="1:15" ht="32.25" customHeight="1" x14ac:dyDescent="0.25">
      <c r="A9" s="47"/>
      <c r="B9" s="68" t="s">
        <v>62</v>
      </c>
      <c r="C9" s="69">
        <v>83</v>
      </c>
      <c r="D9" s="69">
        <v>0.25</v>
      </c>
      <c r="E9" s="69">
        <v>1</v>
      </c>
      <c r="F9" s="70">
        <f t="shared" si="0"/>
        <v>20.75</v>
      </c>
      <c r="G9" s="47"/>
      <c r="H9" s="47"/>
      <c r="I9" s="47"/>
      <c r="J9" s="47"/>
      <c r="K9" s="47"/>
      <c r="L9" s="47"/>
      <c r="M9" s="47"/>
      <c r="N9" s="47"/>
      <c r="O9" s="47"/>
    </row>
    <row r="10" spans="1:15" ht="36" customHeight="1" x14ac:dyDescent="0.25">
      <c r="A10" s="47"/>
      <c r="B10" s="68" t="s">
        <v>63</v>
      </c>
      <c r="C10" s="69">
        <v>83</v>
      </c>
      <c r="D10" s="69">
        <v>0.2</v>
      </c>
      <c r="E10" s="69">
        <v>1</v>
      </c>
      <c r="F10" s="70">
        <f t="shared" si="0"/>
        <v>16.600000000000001</v>
      </c>
      <c r="G10" s="47"/>
      <c r="H10" s="47"/>
      <c r="I10" s="47"/>
      <c r="J10" s="47"/>
      <c r="K10" s="47"/>
      <c r="L10" s="47"/>
      <c r="M10" s="47"/>
      <c r="N10" s="47"/>
      <c r="O10" s="47"/>
    </row>
    <row r="11" spans="1:15" ht="41.25" customHeight="1" thickBot="1" x14ac:dyDescent="0.3">
      <c r="A11" s="47"/>
      <c r="B11" s="103" t="s">
        <v>64</v>
      </c>
      <c r="C11" s="104">
        <v>5</v>
      </c>
      <c r="D11" s="104">
        <v>0.4</v>
      </c>
      <c r="E11" s="104">
        <v>3</v>
      </c>
      <c r="F11" s="105">
        <v>8</v>
      </c>
      <c r="G11" s="47"/>
      <c r="H11" s="47"/>
      <c r="I11" s="47"/>
      <c r="J11" s="47"/>
      <c r="K11" s="47"/>
      <c r="L11" s="47"/>
      <c r="M11" s="47"/>
      <c r="N11" s="47"/>
      <c r="O11" s="47"/>
    </row>
    <row r="12" spans="1:15" ht="37.5" customHeight="1" x14ac:dyDescent="0.25">
      <c r="A12" s="47"/>
      <c r="B12" s="89" t="s">
        <v>65</v>
      </c>
      <c r="C12" s="109">
        <v>12</v>
      </c>
      <c r="D12" s="109">
        <v>0.15</v>
      </c>
      <c r="E12" s="109">
        <v>1</v>
      </c>
      <c r="F12" s="92">
        <f t="shared" si="0"/>
        <v>1.7999999999999998</v>
      </c>
      <c r="G12" s="47"/>
      <c r="H12" s="47"/>
      <c r="I12" s="47"/>
      <c r="J12" s="47"/>
      <c r="K12" s="47"/>
      <c r="L12" s="47"/>
      <c r="M12" s="47"/>
      <c r="N12" s="47"/>
      <c r="O12" s="47"/>
    </row>
    <row r="13" spans="1:15" ht="31.5" customHeight="1" thickBot="1" x14ac:dyDescent="0.3">
      <c r="A13" s="47"/>
      <c r="B13" s="99" t="s">
        <v>66</v>
      </c>
      <c r="C13" s="101">
        <v>0.4</v>
      </c>
      <c r="D13" s="101">
        <v>0.4</v>
      </c>
      <c r="E13" s="101">
        <v>11</v>
      </c>
      <c r="F13" s="102">
        <f t="shared" si="0"/>
        <v>1.7600000000000002</v>
      </c>
      <c r="G13" s="47"/>
      <c r="H13" s="47"/>
      <c r="I13" s="47"/>
      <c r="J13" s="47"/>
      <c r="K13" s="47"/>
      <c r="L13" s="47"/>
      <c r="M13" s="47"/>
      <c r="N13" s="47"/>
      <c r="O13" s="47"/>
    </row>
    <row r="14" spans="1:15" ht="15.75" customHeight="1" x14ac:dyDescent="0.25">
      <c r="A14" s="47"/>
      <c r="B14" s="86" t="s">
        <v>67</v>
      </c>
      <c r="C14" s="88">
        <v>2.2000000000000002</v>
      </c>
      <c r="D14" s="88">
        <v>0.3</v>
      </c>
      <c r="E14" s="88">
        <v>1</v>
      </c>
      <c r="F14" s="88">
        <f t="shared" si="0"/>
        <v>0.66</v>
      </c>
      <c r="G14" s="47"/>
      <c r="H14" s="47"/>
      <c r="I14" s="47"/>
      <c r="J14" s="47"/>
      <c r="K14" s="47"/>
      <c r="L14" s="47"/>
      <c r="M14" s="47"/>
      <c r="N14" s="47"/>
      <c r="O14" s="47"/>
    </row>
    <row r="15" spans="1:15" ht="31.5" customHeight="1" x14ac:dyDescent="0.25">
      <c r="A15" s="47"/>
      <c r="B15" s="86" t="s">
        <v>68</v>
      </c>
      <c r="C15" s="88">
        <v>5.15</v>
      </c>
      <c r="D15" s="88">
        <v>1.5</v>
      </c>
      <c r="E15" s="88">
        <v>1</v>
      </c>
      <c r="F15" s="88">
        <f t="shared" si="0"/>
        <v>7.7250000000000005</v>
      </c>
      <c r="G15" s="47"/>
      <c r="H15" s="47"/>
      <c r="I15" s="47"/>
      <c r="J15" s="47"/>
      <c r="K15" s="47"/>
      <c r="L15" s="47"/>
      <c r="M15" s="47"/>
      <c r="N15" s="47"/>
      <c r="O15" s="47"/>
    </row>
    <row r="16" spans="1:15" ht="36" customHeight="1" x14ac:dyDescent="0.25">
      <c r="A16" s="47"/>
      <c r="B16" s="68" t="s">
        <v>69</v>
      </c>
      <c r="C16" s="70">
        <v>5.15</v>
      </c>
      <c r="D16" s="70">
        <v>1.3</v>
      </c>
      <c r="E16" s="70">
        <v>1</v>
      </c>
      <c r="F16" s="70">
        <f t="shared" si="0"/>
        <v>6.6950000000000003</v>
      </c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36" customHeight="1" x14ac:dyDescent="0.25">
      <c r="A17" s="47"/>
      <c r="B17" s="86"/>
      <c r="C17" s="88"/>
      <c r="D17" s="88"/>
      <c r="E17" s="88"/>
      <c r="F17" s="88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36" customHeight="1" x14ac:dyDescent="0.25">
      <c r="A18" s="47"/>
      <c r="B18" s="68"/>
      <c r="C18" s="70"/>
      <c r="D18" s="70"/>
      <c r="E18" s="70"/>
      <c r="F18" s="70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15.75" customHeight="1" x14ac:dyDescent="0.25">
      <c r="A19" s="47"/>
      <c r="B19" s="71"/>
      <c r="C19" s="67"/>
      <c r="D19" s="67"/>
      <c r="E19" s="67"/>
      <c r="F19" s="67"/>
      <c r="G19" s="47"/>
      <c r="H19" s="47"/>
      <c r="I19" s="47"/>
      <c r="J19" s="47"/>
      <c r="K19" s="47"/>
      <c r="L19" s="47"/>
      <c r="M19" s="47"/>
      <c r="N19" s="47"/>
      <c r="O19" s="47"/>
    </row>
    <row r="20" spans="1:15" ht="15.75" customHeight="1" x14ac:dyDescent="0.25">
      <c r="A20" s="47"/>
      <c r="B20" s="71"/>
      <c r="C20" s="67"/>
      <c r="D20" s="67"/>
      <c r="E20" s="67"/>
      <c r="F20" s="67" t="s">
        <v>46</v>
      </c>
      <c r="G20" s="47"/>
      <c r="H20" s="47"/>
      <c r="I20" s="47"/>
      <c r="J20" s="47"/>
      <c r="K20" s="47"/>
      <c r="L20" s="47"/>
      <c r="M20" s="47"/>
      <c r="N20" s="47"/>
      <c r="O20" s="47"/>
    </row>
    <row r="21" spans="1:15" ht="15.75" customHeight="1" x14ac:dyDescent="0.25">
      <c r="A21" s="47"/>
      <c r="B21" s="71"/>
      <c r="C21" s="67"/>
      <c r="D21" s="67"/>
      <c r="E21" s="75" t="s">
        <v>45</v>
      </c>
      <c r="F21" s="69">
        <f>F12+F13</f>
        <v>3.56</v>
      </c>
      <c r="G21" s="47"/>
      <c r="H21" s="47"/>
      <c r="I21" s="47"/>
      <c r="J21" s="47"/>
      <c r="K21" s="47"/>
      <c r="L21" s="47"/>
      <c r="M21" s="47"/>
      <c r="N21" s="47"/>
      <c r="O21" s="47"/>
    </row>
    <row r="22" spans="1:15" ht="15.75" customHeight="1" x14ac:dyDescent="0.25">
      <c r="A22" s="47"/>
      <c r="B22" s="71"/>
      <c r="C22" s="67"/>
      <c r="D22" s="67"/>
      <c r="E22" s="75"/>
      <c r="F22" s="69"/>
      <c r="G22" s="47"/>
      <c r="H22" s="47"/>
      <c r="I22" s="47"/>
      <c r="J22" s="47"/>
      <c r="K22" s="47"/>
      <c r="L22" s="47"/>
      <c r="M22" s="47"/>
      <c r="N22" s="47"/>
      <c r="O22" s="47"/>
    </row>
    <row r="23" spans="1:15" ht="15.75" customHeight="1" x14ac:dyDescent="0.25">
      <c r="A23" s="47"/>
      <c r="B23" s="47"/>
      <c r="C23" s="47"/>
      <c r="D23" s="47"/>
      <c r="E23" s="75"/>
      <c r="F23" s="69"/>
      <c r="G23" s="47"/>
      <c r="H23" s="47"/>
      <c r="I23" s="47"/>
      <c r="J23" s="47"/>
      <c r="K23" s="47"/>
      <c r="L23" s="47"/>
      <c r="M23" s="47"/>
      <c r="N23" s="47"/>
      <c r="O23" s="47"/>
    </row>
    <row r="24" spans="1:15" ht="15.75" customHeight="1" x14ac:dyDescent="0.25">
      <c r="A24" s="15"/>
      <c r="B24" s="2"/>
      <c r="C24" s="2"/>
      <c r="D24" s="2"/>
      <c r="E24" s="2"/>
      <c r="F24" s="47"/>
      <c r="G24" s="2"/>
      <c r="H24" s="2"/>
      <c r="I24" s="2"/>
      <c r="J24" s="2"/>
      <c r="L24" s="2"/>
      <c r="M24" s="2"/>
      <c r="N24" s="2"/>
      <c r="O24" s="2"/>
    </row>
    <row r="25" spans="1:15" ht="15.75" customHeight="1" x14ac:dyDescent="0.25">
      <c r="A25" s="2"/>
      <c r="B25" s="2"/>
      <c r="C25" s="133" t="s">
        <v>8</v>
      </c>
      <c r="D25" s="134"/>
      <c r="E25" s="134"/>
      <c r="F25" s="134"/>
      <c r="G25" s="135"/>
      <c r="H25" s="16" t="s">
        <v>9</v>
      </c>
      <c r="I25" s="16" t="s">
        <v>10</v>
      </c>
      <c r="J25" s="16" t="s">
        <v>11</v>
      </c>
      <c r="K25" s="2"/>
      <c r="L25" s="2"/>
      <c r="M25" s="2"/>
      <c r="N25" s="2"/>
      <c r="O25" s="2"/>
    </row>
    <row r="26" spans="1:15" ht="37.5" customHeight="1" x14ac:dyDescent="0.25">
      <c r="A26" s="17" t="s">
        <v>12</v>
      </c>
      <c r="B26" s="18"/>
      <c r="C26" s="19" t="s">
        <v>13</v>
      </c>
      <c r="D26" s="19" t="s">
        <v>14</v>
      </c>
      <c r="E26" s="20" t="s">
        <v>15</v>
      </c>
      <c r="F26" s="20" t="s">
        <v>16</v>
      </c>
      <c r="G26" s="20"/>
      <c r="H26" s="20"/>
      <c r="I26" s="20"/>
      <c r="J26" s="20"/>
      <c r="K26" s="21"/>
      <c r="L26" s="2"/>
      <c r="M26" s="2"/>
      <c r="N26" s="2"/>
      <c r="O26" s="2"/>
    </row>
    <row r="27" spans="1:15" ht="15.75" customHeight="1" x14ac:dyDescent="0.25">
      <c r="A27" s="22" t="s">
        <v>17</v>
      </c>
      <c r="B27" s="22"/>
      <c r="C27" s="22"/>
      <c r="D27" s="22"/>
      <c r="E27" s="22"/>
      <c r="F27" s="22"/>
      <c r="G27" s="22"/>
      <c r="H27" s="1"/>
      <c r="I27" s="1"/>
      <c r="J27" s="1"/>
      <c r="K27" s="114"/>
      <c r="L27" s="2"/>
      <c r="M27" s="2"/>
      <c r="N27" s="2"/>
      <c r="O27" s="2"/>
    </row>
    <row r="28" spans="1:15" ht="15.75" customHeight="1" x14ac:dyDescent="0.25">
      <c r="A28" s="1" t="s">
        <v>18</v>
      </c>
      <c r="B28" s="1"/>
      <c r="C28" s="77"/>
      <c r="D28" s="78">
        <v>18.329999999999998</v>
      </c>
      <c r="E28" s="79"/>
      <c r="F28" s="79"/>
      <c r="G28" s="24"/>
      <c r="H28" s="26">
        <f t="shared" ref="H28:H30" si="1">C28*D28*E28</f>
        <v>0</v>
      </c>
      <c r="I28" s="26"/>
      <c r="J28" s="27">
        <f>I28-H28</f>
        <v>0</v>
      </c>
      <c r="K28" s="115"/>
      <c r="L28" s="2"/>
      <c r="M28" s="2"/>
      <c r="N28" s="2"/>
      <c r="O28" s="2"/>
    </row>
    <row r="29" spans="1:15" ht="15.75" customHeight="1" x14ac:dyDescent="0.25">
      <c r="A29" s="1" t="s">
        <v>19</v>
      </c>
      <c r="B29" s="1"/>
      <c r="C29" s="77">
        <v>1</v>
      </c>
      <c r="D29" s="78">
        <v>15</v>
      </c>
      <c r="E29" s="77">
        <v>2</v>
      </c>
      <c r="F29" s="79"/>
      <c r="G29" s="24"/>
      <c r="H29" s="26">
        <f t="shared" si="1"/>
        <v>30</v>
      </c>
      <c r="I29" s="26"/>
      <c r="J29" s="27"/>
      <c r="K29" s="115"/>
      <c r="L29" s="2"/>
      <c r="M29" s="2"/>
      <c r="N29" s="2"/>
      <c r="O29" s="2"/>
    </row>
    <row r="30" spans="1:15" ht="15.75" customHeight="1" x14ac:dyDescent="0.25">
      <c r="A30" s="1" t="s">
        <v>20</v>
      </c>
      <c r="B30" s="1"/>
      <c r="C30" s="77">
        <v>2</v>
      </c>
      <c r="D30" s="78">
        <v>13</v>
      </c>
      <c r="E30" s="77">
        <v>2</v>
      </c>
      <c r="F30" s="79"/>
      <c r="G30" s="24"/>
      <c r="H30" s="26">
        <f t="shared" si="1"/>
        <v>52</v>
      </c>
      <c r="I30" s="26"/>
      <c r="J30" s="27">
        <f>I30-H30</f>
        <v>-52</v>
      </c>
      <c r="K30" s="115"/>
      <c r="L30" s="2"/>
      <c r="M30" s="2"/>
      <c r="N30" s="2"/>
      <c r="O30" s="2"/>
    </row>
    <row r="31" spans="1:15" ht="15.75" customHeight="1" x14ac:dyDescent="0.25">
      <c r="A31" s="1" t="s">
        <v>21</v>
      </c>
      <c r="B31" s="1"/>
      <c r="C31" s="77"/>
      <c r="D31" s="78">
        <v>2.29</v>
      </c>
      <c r="E31" s="79"/>
      <c r="F31" s="79"/>
      <c r="G31" s="24"/>
      <c r="H31" s="26">
        <f t="shared" ref="H31:H33" si="2">C31*D31*E31*F31</f>
        <v>0</v>
      </c>
      <c r="I31" s="26"/>
      <c r="J31" s="27"/>
      <c r="K31" s="115"/>
      <c r="L31" s="2"/>
      <c r="M31" s="2"/>
      <c r="N31" s="2"/>
      <c r="O31" s="2"/>
    </row>
    <row r="32" spans="1:15" ht="15" customHeight="1" x14ac:dyDescent="0.25">
      <c r="A32" s="29" t="s">
        <v>22</v>
      </c>
      <c r="B32" s="1"/>
      <c r="C32" s="77">
        <v>1</v>
      </c>
      <c r="D32" s="78">
        <v>1.88</v>
      </c>
      <c r="E32" s="77">
        <v>2</v>
      </c>
      <c r="F32" s="77">
        <v>4</v>
      </c>
      <c r="G32" s="24"/>
      <c r="H32" s="26">
        <f t="shared" si="2"/>
        <v>15.04</v>
      </c>
      <c r="I32" s="26"/>
      <c r="J32" s="27">
        <f t="shared" ref="J32:J33" si="3">I32-H32</f>
        <v>-15.04</v>
      </c>
      <c r="K32" s="115"/>
      <c r="L32" s="2"/>
      <c r="M32" s="2"/>
      <c r="N32" s="2"/>
      <c r="O32" s="2"/>
    </row>
    <row r="33" spans="1:15" ht="15.75" customHeight="1" x14ac:dyDescent="0.25">
      <c r="A33" s="29" t="s">
        <v>23</v>
      </c>
      <c r="B33" s="1"/>
      <c r="C33" s="77">
        <v>2</v>
      </c>
      <c r="D33" s="78">
        <v>1.63</v>
      </c>
      <c r="E33" s="77">
        <v>2</v>
      </c>
      <c r="F33" s="77">
        <v>3</v>
      </c>
      <c r="G33" s="24"/>
      <c r="H33" s="26">
        <f t="shared" si="2"/>
        <v>19.559999999999999</v>
      </c>
      <c r="I33" s="26"/>
      <c r="J33" s="27">
        <f t="shared" si="3"/>
        <v>-19.559999999999999</v>
      </c>
      <c r="K33" s="115"/>
      <c r="L33" s="2"/>
      <c r="M33" s="2"/>
      <c r="N33" s="2"/>
      <c r="O33" s="2"/>
    </row>
    <row r="34" spans="1:15" ht="15.75" customHeight="1" x14ac:dyDescent="0.25">
      <c r="A34" s="29" t="s">
        <v>48</v>
      </c>
      <c r="B34" s="1"/>
      <c r="C34" s="77">
        <v>3</v>
      </c>
      <c r="D34" s="78">
        <v>2.5</v>
      </c>
      <c r="E34" s="77">
        <v>2</v>
      </c>
      <c r="F34" s="79"/>
      <c r="G34" s="24"/>
      <c r="H34" s="26">
        <f>C34*D34*E34</f>
        <v>15</v>
      </c>
      <c r="I34" s="26"/>
      <c r="J34" s="27"/>
      <c r="K34" s="115"/>
      <c r="L34" s="2"/>
      <c r="M34" s="2"/>
      <c r="N34" s="2"/>
      <c r="O34" s="2"/>
    </row>
    <row r="35" spans="1:15" ht="15.75" customHeight="1" x14ac:dyDescent="0.25">
      <c r="A35" s="29"/>
      <c r="B35" s="1"/>
      <c r="C35" s="25"/>
      <c r="D35" s="24"/>
      <c r="E35" s="25"/>
      <c r="F35" s="25"/>
      <c r="G35" s="24"/>
      <c r="H35" s="26">
        <f t="shared" ref="H35:H40" si="4">C35*D35*E35</f>
        <v>0</v>
      </c>
      <c r="I35" s="26"/>
      <c r="J35" s="27"/>
      <c r="K35" s="115"/>
      <c r="L35" s="2"/>
      <c r="M35" s="2"/>
      <c r="N35" s="2"/>
      <c r="O35" s="2"/>
    </row>
    <row r="36" spans="1:15" ht="15.75" customHeight="1" x14ac:dyDescent="0.25">
      <c r="A36" s="29"/>
      <c r="B36" s="1"/>
      <c r="C36" s="25"/>
      <c r="D36" s="24"/>
      <c r="E36" s="25"/>
      <c r="F36" s="25"/>
      <c r="G36" s="24"/>
      <c r="H36" s="26">
        <f t="shared" si="4"/>
        <v>0</v>
      </c>
      <c r="I36" s="26"/>
      <c r="J36" s="27"/>
      <c r="K36" s="115"/>
      <c r="L36" s="2"/>
      <c r="M36" s="2"/>
      <c r="N36" s="2"/>
      <c r="O36" s="2"/>
    </row>
    <row r="37" spans="1:15" ht="15.75" customHeight="1" x14ac:dyDescent="0.25">
      <c r="A37" s="29"/>
      <c r="B37" s="1"/>
      <c r="C37" s="25"/>
      <c r="D37" s="24"/>
      <c r="E37" s="25"/>
      <c r="F37" s="25"/>
      <c r="G37" s="24"/>
      <c r="H37" s="26">
        <f t="shared" si="4"/>
        <v>0</v>
      </c>
      <c r="I37" s="26"/>
      <c r="J37" s="27"/>
      <c r="K37" s="115"/>
      <c r="L37" s="2"/>
      <c r="M37" s="2"/>
      <c r="N37" s="2"/>
      <c r="O37" s="2"/>
    </row>
    <row r="38" spans="1:15" ht="15.75" customHeight="1" x14ac:dyDescent="0.25">
      <c r="A38" s="29"/>
      <c r="B38" s="1"/>
      <c r="C38" s="25"/>
      <c r="D38" s="24"/>
      <c r="E38" s="25"/>
      <c r="F38" s="25"/>
      <c r="G38" s="24"/>
      <c r="H38" s="26">
        <f t="shared" si="4"/>
        <v>0</v>
      </c>
      <c r="I38" s="26"/>
      <c r="J38" s="27"/>
      <c r="K38" s="115"/>
      <c r="L38" s="2"/>
      <c r="M38" s="2"/>
      <c r="N38" s="2"/>
      <c r="O38" s="2"/>
    </row>
    <row r="39" spans="1:15" ht="15.75" customHeight="1" x14ac:dyDescent="0.25">
      <c r="A39" s="1"/>
      <c r="B39" s="1"/>
      <c r="C39" s="25"/>
      <c r="D39" s="24"/>
      <c r="E39" s="25"/>
      <c r="F39" s="25"/>
      <c r="G39" s="24"/>
      <c r="H39" s="26">
        <f t="shared" si="4"/>
        <v>0</v>
      </c>
      <c r="I39" s="26"/>
      <c r="J39" s="27">
        <f t="shared" ref="J39:J40" si="5">I39-H39</f>
        <v>0</v>
      </c>
      <c r="K39" s="115"/>
      <c r="L39" s="2"/>
      <c r="M39" s="2"/>
      <c r="N39" s="2"/>
      <c r="O39" s="2"/>
    </row>
    <row r="40" spans="1:15" ht="15.75" customHeight="1" x14ac:dyDescent="0.25">
      <c r="A40" s="1"/>
      <c r="B40" s="1"/>
      <c r="C40" s="25"/>
      <c r="D40" s="24"/>
      <c r="E40" s="25"/>
      <c r="F40" s="25"/>
      <c r="G40" s="24"/>
      <c r="H40" s="26">
        <f t="shared" si="4"/>
        <v>0</v>
      </c>
      <c r="I40" s="26"/>
      <c r="J40" s="27">
        <f t="shared" si="5"/>
        <v>0</v>
      </c>
      <c r="K40" s="115"/>
      <c r="L40" s="2"/>
      <c r="M40" s="2"/>
      <c r="N40" s="2"/>
      <c r="O40" s="2"/>
    </row>
    <row r="41" spans="1:15" ht="15.75" customHeight="1" x14ac:dyDescent="0.25">
      <c r="A41" s="1"/>
      <c r="B41" s="1"/>
      <c r="C41" s="1"/>
      <c r="D41" s="1"/>
      <c r="E41" s="1"/>
      <c r="F41" s="1"/>
      <c r="G41" s="1"/>
      <c r="H41" s="30">
        <f>SUM(H28:H40)</f>
        <v>131.6</v>
      </c>
      <c r="I41" s="30">
        <f t="shared" ref="I41" si="6">SUM(I28:I40)</f>
        <v>0</v>
      </c>
      <c r="J41" s="27"/>
      <c r="K41" s="115"/>
      <c r="L41" s="2"/>
      <c r="M41" s="2"/>
      <c r="N41" s="2"/>
      <c r="O41" s="2"/>
    </row>
    <row r="42" spans="1:15" ht="15.75" customHeight="1" x14ac:dyDescent="0.25">
      <c r="A42" s="22" t="s">
        <v>24</v>
      </c>
      <c r="B42" s="22"/>
      <c r="C42" s="31" t="s">
        <v>25</v>
      </c>
      <c r="D42" s="32" t="s">
        <v>26</v>
      </c>
      <c r="E42" s="32"/>
      <c r="F42" s="22"/>
      <c r="G42" s="22"/>
      <c r="H42" s="27"/>
      <c r="I42" s="27"/>
      <c r="J42" s="27"/>
      <c r="K42" s="116"/>
      <c r="L42" s="2"/>
      <c r="M42" s="2"/>
      <c r="N42" s="2"/>
      <c r="O42" s="2"/>
    </row>
    <row r="43" spans="1:15" ht="50.1" customHeight="1" x14ac:dyDescent="0.25">
      <c r="A43" s="49" t="s">
        <v>40</v>
      </c>
      <c r="B43" s="56" t="s">
        <v>49</v>
      </c>
      <c r="C43" s="113">
        <v>2</v>
      </c>
      <c r="D43" s="54">
        <v>45.3</v>
      </c>
      <c r="E43" s="24"/>
      <c r="F43" s="24"/>
      <c r="G43" s="24"/>
      <c r="H43" s="26">
        <f t="shared" ref="H43:H60" si="7">C43*D43</f>
        <v>90.6</v>
      </c>
      <c r="I43" s="26"/>
      <c r="J43" s="45"/>
      <c r="K43" s="46"/>
      <c r="L43" s="47"/>
      <c r="M43" s="47"/>
      <c r="N43" s="47"/>
      <c r="O43" s="47"/>
    </row>
    <row r="44" spans="1:15" ht="50.1" customHeight="1" x14ac:dyDescent="0.25">
      <c r="A44" s="63" t="s">
        <v>42</v>
      </c>
      <c r="B44" s="56"/>
      <c r="C44" s="35">
        <v>0.5</v>
      </c>
      <c r="D44" s="54">
        <v>12.7</v>
      </c>
      <c r="E44" s="24"/>
      <c r="F44" s="24"/>
      <c r="G44" s="24"/>
      <c r="H44" s="26">
        <f t="shared" si="7"/>
        <v>6.35</v>
      </c>
      <c r="I44" s="26"/>
      <c r="J44" s="45"/>
      <c r="K44" s="46"/>
      <c r="L44" s="47"/>
      <c r="M44" s="47"/>
      <c r="N44" s="47"/>
      <c r="O44" s="47"/>
    </row>
    <row r="45" spans="1:15" ht="39.950000000000003" customHeight="1" x14ac:dyDescent="0.25">
      <c r="A45" s="49" t="s">
        <v>56</v>
      </c>
      <c r="B45" s="56" t="s">
        <v>44</v>
      </c>
      <c r="C45" s="35">
        <v>6</v>
      </c>
      <c r="D45" s="54">
        <v>1.2</v>
      </c>
      <c r="E45" s="24"/>
      <c r="F45" s="24"/>
      <c r="G45" s="24"/>
      <c r="H45" s="26">
        <f t="shared" si="7"/>
        <v>7.1999999999999993</v>
      </c>
      <c r="I45" s="26"/>
      <c r="J45" s="45"/>
      <c r="K45" s="46"/>
      <c r="L45" s="47"/>
      <c r="M45" s="47"/>
      <c r="N45" s="47"/>
      <c r="O45" s="47"/>
    </row>
    <row r="46" spans="1:15" ht="39.950000000000003" customHeight="1" x14ac:dyDescent="0.25">
      <c r="A46" s="60" t="s">
        <v>35</v>
      </c>
      <c r="B46" s="56"/>
      <c r="C46" s="35">
        <v>2</v>
      </c>
      <c r="D46" s="54">
        <v>0.75</v>
      </c>
      <c r="E46" s="24"/>
      <c r="F46" s="24"/>
      <c r="G46" s="24"/>
      <c r="H46" s="26">
        <f t="shared" si="7"/>
        <v>1.5</v>
      </c>
      <c r="I46" s="26"/>
      <c r="J46" s="45"/>
      <c r="K46" s="46"/>
      <c r="L46" s="47"/>
      <c r="M46" s="47"/>
      <c r="N46" s="47"/>
      <c r="O46" s="47"/>
    </row>
    <row r="47" spans="1:15" ht="39.950000000000003" customHeight="1" x14ac:dyDescent="0.25">
      <c r="A47" s="59" t="s">
        <v>36</v>
      </c>
      <c r="B47" s="56"/>
      <c r="C47" s="35">
        <v>4</v>
      </c>
      <c r="D47" s="54">
        <v>1.3</v>
      </c>
      <c r="E47" s="24"/>
      <c r="F47" s="24"/>
      <c r="G47" s="24"/>
      <c r="H47" s="26">
        <f t="shared" si="7"/>
        <v>5.2</v>
      </c>
      <c r="I47" s="26"/>
      <c r="J47" s="45"/>
      <c r="K47" s="46"/>
      <c r="L47" s="47"/>
      <c r="M47" s="47"/>
      <c r="N47" s="47"/>
      <c r="O47" s="47"/>
    </row>
    <row r="48" spans="1:15" ht="50.1" customHeight="1" x14ac:dyDescent="0.25">
      <c r="A48" s="49" t="s">
        <v>72</v>
      </c>
      <c r="B48" s="56" t="s">
        <v>50</v>
      </c>
      <c r="C48" s="35">
        <v>3</v>
      </c>
      <c r="D48" s="54">
        <v>1</v>
      </c>
      <c r="E48" s="24"/>
      <c r="F48" s="24"/>
      <c r="G48" s="24"/>
      <c r="H48" s="26">
        <f t="shared" si="7"/>
        <v>3</v>
      </c>
      <c r="I48" s="26"/>
      <c r="J48" s="45"/>
      <c r="K48" s="46"/>
      <c r="L48" s="47"/>
      <c r="M48" s="47"/>
      <c r="N48" s="47"/>
      <c r="O48" s="47"/>
    </row>
    <row r="49" spans="1:15" ht="50.1" customHeight="1" x14ac:dyDescent="0.25">
      <c r="A49" s="63" t="s">
        <v>38</v>
      </c>
      <c r="B49" s="56"/>
      <c r="C49" s="35">
        <v>3</v>
      </c>
      <c r="D49" s="54">
        <v>5</v>
      </c>
      <c r="E49" s="24"/>
      <c r="F49" s="24"/>
      <c r="G49" s="24"/>
      <c r="H49" s="26">
        <f t="shared" si="7"/>
        <v>15</v>
      </c>
      <c r="I49" s="26"/>
      <c r="J49" s="45"/>
      <c r="K49" s="46"/>
      <c r="L49" s="47"/>
      <c r="M49" s="47"/>
      <c r="N49" s="47"/>
      <c r="O49" s="47"/>
    </row>
    <row r="50" spans="1:15" ht="50.1" customHeight="1" x14ac:dyDescent="0.25">
      <c r="A50" s="55" t="s">
        <v>74</v>
      </c>
      <c r="B50" s="56" t="s">
        <v>44</v>
      </c>
      <c r="C50" s="35">
        <v>3</v>
      </c>
      <c r="D50" s="54">
        <v>5.45</v>
      </c>
      <c r="E50" s="24"/>
      <c r="F50" s="24"/>
      <c r="G50" s="24"/>
      <c r="H50" s="26">
        <f t="shared" si="7"/>
        <v>16.350000000000001</v>
      </c>
      <c r="I50" s="26"/>
      <c r="J50" s="45"/>
      <c r="K50" s="46"/>
      <c r="L50" s="47"/>
      <c r="M50" s="47"/>
      <c r="N50" s="47"/>
      <c r="O50" s="47"/>
    </row>
    <row r="51" spans="1:15" ht="15.75" customHeight="1" x14ac:dyDescent="0.25">
      <c r="A51" s="62"/>
      <c r="B51" s="58"/>
      <c r="C51" s="35"/>
      <c r="D51" s="36"/>
      <c r="E51" s="24"/>
      <c r="F51" s="24"/>
      <c r="G51" s="24"/>
      <c r="H51" s="26">
        <f t="shared" si="7"/>
        <v>0</v>
      </c>
      <c r="I51" s="26"/>
      <c r="J51" s="27"/>
      <c r="K51" s="33"/>
      <c r="L51" s="2"/>
      <c r="M51" s="2"/>
      <c r="N51" s="2"/>
      <c r="O51" s="2"/>
    </row>
    <row r="52" spans="1:15" ht="15.75" customHeight="1" x14ac:dyDescent="0.25">
      <c r="A52" s="34"/>
      <c r="B52" s="58"/>
      <c r="C52" s="35"/>
      <c r="D52" s="36"/>
      <c r="E52" s="24"/>
      <c r="F52" s="24"/>
      <c r="G52" s="24"/>
      <c r="H52" s="26">
        <f t="shared" si="7"/>
        <v>0</v>
      </c>
      <c r="I52" s="26"/>
      <c r="J52" s="27"/>
      <c r="K52" s="33"/>
      <c r="L52" s="2"/>
      <c r="M52" s="2"/>
      <c r="N52" s="2"/>
      <c r="O52" s="2"/>
    </row>
    <row r="53" spans="1:15" ht="15.75" customHeight="1" x14ac:dyDescent="0.25">
      <c r="A53" s="34"/>
      <c r="B53" s="58"/>
      <c r="C53" s="35"/>
      <c r="D53" s="36"/>
      <c r="E53" s="24"/>
      <c r="F53" s="24"/>
      <c r="G53" s="24"/>
      <c r="H53" s="26">
        <f t="shared" si="7"/>
        <v>0</v>
      </c>
      <c r="I53" s="26"/>
      <c r="J53" s="27"/>
      <c r="K53" s="33"/>
      <c r="L53" s="2"/>
      <c r="M53" s="2"/>
      <c r="N53" s="2"/>
      <c r="O53" s="2"/>
    </row>
    <row r="54" spans="1:15" ht="15.75" customHeight="1" x14ac:dyDescent="0.25">
      <c r="A54" s="34"/>
      <c r="B54" s="58"/>
      <c r="C54" s="35"/>
      <c r="D54" s="36"/>
      <c r="E54" s="24"/>
      <c r="F54" s="24"/>
      <c r="G54" s="24"/>
      <c r="H54" s="26">
        <f t="shared" si="7"/>
        <v>0</v>
      </c>
      <c r="I54" s="26"/>
      <c r="J54" s="27">
        <f t="shared" ref="J54:J60" si="8">I54-H54</f>
        <v>0</v>
      </c>
      <c r="K54" s="33"/>
      <c r="L54" s="2"/>
      <c r="M54" s="2"/>
      <c r="N54" s="2"/>
      <c r="O54" s="2"/>
    </row>
    <row r="55" spans="1:15" ht="15.75" customHeight="1" x14ac:dyDescent="0.25">
      <c r="A55" s="34"/>
      <c r="B55" s="57"/>
      <c r="C55" s="35"/>
      <c r="D55" s="36"/>
      <c r="E55" s="24"/>
      <c r="F55" s="24"/>
      <c r="G55" s="24"/>
      <c r="H55" s="26">
        <f t="shared" si="7"/>
        <v>0</v>
      </c>
      <c r="I55" s="26"/>
      <c r="J55" s="27">
        <f t="shared" si="8"/>
        <v>0</v>
      </c>
      <c r="K55" s="33"/>
      <c r="L55" s="2"/>
      <c r="M55" s="2"/>
      <c r="N55" s="2"/>
      <c r="O55" s="2"/>
    </row>
    <row r="56" spans="1:15" ht="15.75" customHeight="1" x14ac:dyDescent="0.25">
      <c r="A56" s="34"/>
      <c r="B56" s="57"/>
      <c r="C56" s="35"/>
      <c r="D56" s="36"/>
      <c r="E56" s="24"/>
      <c r="F56" s="24"/>
      <c r="G56" s="24"/>
      <c r="H56" s="26">
        <f t="shared" si="7"/>
        <v>0</v>
      </c>
      <c r="I56" s="26"/>
      <c r="J56" s="27">
        <f t="shared" si="8"/>
        <v>0</v>
      </c>
      <c r="K56" s="33"/>
      <c r="L56" s="2"/>
      <c r="M56" s="2"/>
      <c r="N56" s="2"/>
      <c r="O56" s="2"/>
    </row>
    <row r="57" spans="1:15" ht="15.75" customHeight="1" x14ac:dyDescent="0.25">
      <c r="A57" s="29"/>
      <c r="B57" s="57"/>
      <c r="C57" s="37"/>
      <c r="D57" s="38"/>
      <c r="E57" s="24"/>
      <c r="F57" s="24"/>
      <c r="G57" s="24"/>
      <c r="H57" s="26">
        <f t="shared" si="7"/>
        <v>0</v>
      </c>
      <c r="I57" s="26"/>
      <c r="J57" s="27">
        <f t="shared" si="8"/>
        <v>0</v>
      </c>
      <c r="K57" s="33"/>
      <c r="L57" s="2"/>
      <c r="M57" s="2"/>
      <c r="N57" s="2"/>
      <c r="O57" s="2"/>
    </row>
    <row r="58" spans="1:15" ht="15.75" customHeight="1" x14ac:dyDescent="0.25">
      <c r="A58" s="29"/>
      <c r="B58" s="57"/>
      <c r="C58" s="37"/>
      <c r="D58" s="38"/>
      <c r="E58" s="24"/>
      <c r="F58" s="24"/>
      <c r="G58" s="24"/>
      <c r="H58" s="26">
        <f t="shared" si="7"/>
        <v>0</v>
      </c>
      <c r="I58" s="26"/>
      <c r="J58" s="27">
        <f t="shared" si="8"/>
        <v>0</v>
      </c>
      <c r="K58" s="33"/>
      <c r="L58" s="2"/>
      <c r="M58" s="2"/>
      <c r="N58" s="2"/>
      <c r="O58" s="2"/>
    </row>
    <row r="59" spans="1:15" ht="15.75" customHeight="1" x14ac:dyDescent="0.25">
      <c r="A59" s="29"/>
      <c r="B59" s="57"/>
      <c r="C59" s="37"/>
      <c r="D59" s="38"/>
      <c r="E59" s="24"/>
      <c r="F59" s="24"/>
      <c r="G59" s="24"/>
      <c r="H59" s="26">
        <f t="shared" si="7"/>
        <v>0</v>
      </c>
      <c r="I59" s="26"/>
      <c r="J59" s="27">
        <f t="shared" si="8"/>
        <v>0</v>
      </c>
      <c r="K59" s="33"/>
      <c r="L59" s="2"/>
      <c r="M59" s="2"/>
      <c r="N59" s="2"/>
      <c r="O59" s="2"/>
    </row>
    <row r="60" spans="1:15" ht="15.75" customHeight="1" x14ac:dyDescent="0.25">
      <c r="A60" s="22"/>
      <c r="B60" s="57"/>
      <c r="C60" s="37"/>
      <c r="D60" s="38"/>
      <c r="E60" s="24"/>
      <c r="F60" s="24"/>
      <c r="G60" s="24"/>
      <c r="H60" s="26">
        <f t="shared" si="7"/>
        <v>0</v>
      </c>
      <c r="I60" s="26"/>
      <c r="J60" s="27">
        <f t="shared" si="8"/>
        <v>0</v>
      </c>
      <c r="K60" s="33"/>
      <c r="L60" s="2"/>
      <c r="M60" s="2"/>
      <c r="N60" s="2"/>
      <c r="O60" s="2"/>
    </row>
    <row r="61" spans="1:15" ht="15.75" customHeight="1" x14ac:dyDescent="0.25">
      <c r="A61" s="1"/>
      <c r="B61" s="1"/>
      <c r="C61" s="1"/>
      <c r="D61" s="1"/>
      <c r="E61" s="1"/>
      <c r="F61" s="1"/>
      <c r="G61" s="1"/>
      <c r="H61" s="39">
        <f>SUM(H43:H60)</f>
        <v>145.19999999999999</v>
      </c>
      <c r="I61" s="39">
        <f>SUM(I43:I60)</f>
        <v>0</v>
      </c>
      <c r="J61" s="1"/>
      <c r="K61" s="33"/>
      <c r="L61" s="2"/>
      <c r="M61" s="2"/>
      <c r="N61" s="2"/>
      <c r="O61" s="2"/>
    </row>
    <row r="62" spans="1:15" ht="15.75" customHeight="1" x14ac:dyDescent="0.25">
      <c r="A62" s="1"/>
      <c r="B62" s="1"/>
      <c r="C62" s="1"/>
      <c r="D62" s="1"/>
      <c r="E62" s="1"/>
      <c r="F62" s="1"/>
      <c r="G62" s="1"/>
      <c r="H62" s="27"/>
      <c r="I62" s="27"/>
      <c r="J62" s="1"/>
      <c r="K62" s="33"/>
      <c r="L62" s="2"/>
      <c r="M62" s="2"/>
      <c r="N62" s="2"/>
      <c r="O62" s="2"/>
    </row>
    <row r="63" spans="1:15" ht="15.75" customHeight="1" x14ac:dyDescent="0.25">
      <c r="A63" s="22" t="s">
        <v>27</v>
      </c>
      <c r="B63" s="22"/>
      <c r="C63" s="31" t="s">
        <v>28</v>
      </c>
      <c r="D63" s="32" t="s">
        <v>14</v>
      </c>
      <c r="E63" s="32" t="s">
        <v>29</v>
      </c>
      <c r="F63" s="32" t="s">
        <v>15</v>
      </c>
      <c r="G63" s="1"/>
      <c r="H63" s="27"/>
      <c r="I63" s="27"/>
      <c r="J63" s="1"/>
      <c r="K63" s="33"/>
      <c r="L63" s="2"/>
      <c r="M63" s="2"/>
      <c r="N63" s="2"/>
      <c r="O63" s="2"/>
    </row>
    <row r="64" spans="1:15" ht="15.75" customHeight="1" x14ac:dyDescent="0.25">
      <c r="A64" s="1" t="s">
        <v>52</v>
      </c>
      <c r="B64" s="1" t="s">
        <v>53</v>
      </c>
      <c r="C64" s="35">
        <v>338</v>
      </c>
      <c r="D64" s="24">
        <v>3.9</v>
      </c>
      <c r="E64" s="24">
        <v>0.04</v>
      </c>
      <c r="F64" s="35">
        <v>2</v>
      </c>
      <c r="G64" s="24"/>
      <c r="H64" s="26">
        <f t="shared" ref="H64:H65" si="9">C64*D64*E64*F64</f>
        <v>105.456</v>
      </c>
      <c r="I64" s="26"/>
      <c r="J64" s="27">
        <f t="shared" ref="J64:J65" si="10">I64-H64</f>
        <v>-105.456</v>
      </c>
      <c r="K64" s="33"/>
      <c r="L64" s="2"/>
      <c r="M64" s="2"/>
      <c r="N64" s="2"/>
      <c r="O64" s="2"/>
    </row>
    <row r="65" spans="1:15" ht="15.75" customHeight="1" x14ac:dyDescent="0.25">
      <c r="A65" s="1" t="s">
        <v>30</v>
      </c>
      <c r="B65" s="1"/>
      <c r="C65" s="35"/>
      <c r="D65" s="40"/>
      <c r="E65" s="40"/>
      <c r="F65" s="35"/>
      <c r="G65" s="24"/>
      <c r="H65" s="26">
        <f t="shared" si="9"/>
        <v>0</v>
      </c>
      <c r="I65" s="26"/>
      <c r="J65" s="27">
        <f t="shared" si="10"/>
        <v>0</v>
      </c>
      <c r="K65" s="33"/>
      <c r="L65" s="2"/>
      <c r="M65" s="2"/>
      <c r="N65" s="2"/>
      <c r="O65" s="2"/>
    </row>
    <row r="66" spans="1:15" ht="15.75" customHeight="1" x14ac:dyDescent="0.25">
      <c r="A66" s="1"/>
      <c r="B66" s="1"/>
      <c r="C66" s="1"/>
      <c r="D66" s="1"/>
      <c r="E66" s="1"/>
      <c r="F66" s="1"/>
      <c r="G66" s="1"/>
      <c r="H66" s="39">
        <f t="shared" ref="H66:I66" si="11">SUM(H64:H65)</f>
        <v>105.456</v>
      </c>
      <c r="I66" s="39">
        <f t="shared" si="11"/>
        <v>0</v>
      </c>
      <c r="J66" s="1"/>
      <c r="K66" s="33"/>
      <c r="L66" s="2"/>
      <c r="M66" s="2"/>
      <c r="N66" s="2"/>
      <c r="O66" s="2"/>
    </row>
    <row r="67" spans="1:15" ht="15.75" customHeight="1" x14ac:dyDescent="0.25">
      <c r="A67" s="1"/>
      <c r="B67" s="1"/>
      <c r="C67" s="1"/>
      <c r="D67" s="1"/>
      <c r="E67" s="1"/>
      <c r="F67" s="1"/>
      <c r="G67" s="1"/>
      <c r="H67" s="27"/>
      <c r="I67" s="27"/>
      <c r="J67" s="1"/>
      <c r="K67" s="33"/>
      <c r="L67" s="2"/>
      <c r="M67" s="2"/>
      <c r="N67" s="2"/>
      <c r="O67" s="2"/>
    </row>
    <row r="68" spans="1:15" ht="15.75" customHeight="1" x14ac:dyDescent="0.25">
      <c r="A68" s="1"/>
      <c r="B68" s="1"/>
      <c r="C68" s="1"/>
      <c r="D68" s="1"/>
      <c r="E68" s="1"/>
      <c r="F68" s="1"/>
      <c r="G68" s="1"/>
      <c r="H68" s="27"/>
      <c r="I68" s="27"/>
      <c r="J68" s="1"/>
      <c r="K68" s="33"/>
      <c r="L68" s="2"/>
      <c r="M68" s="2"/>
      <c r="N68" s="2"/>
      <c r="O68" s="2"/>
    </row>
    <row r="69" spans="1:15" ht="15.75" customHeight="1" x14ac:dyDescent="0.3">
      <c r="A69" s="41" t="s">
        <v>31</v>
      </c>
      <c r="B69" s="41"/>
      <c r="C69" s="41"/>
      <c r="D69" s="41"/>
      <c r="E69" s="41"/>
      <c r="F69" s="41"/>
      <c r="G69" s="41"/>
      <c r="H69" s="42">
        <f>SUM(H66,H61,H41)</f>
        <v>382.25599999999997</v>
      </c>
      <c r="I69" s="42">
        <f>SUM(I66,I61,I41)</f>
        <v>0</v>
      </c>
      <c r="J69" s="41"/>
      <c r="K69" s="2"/>
      <c r="L69" s="2"/>
      <c r="M69" s="2"/>
      <c r="N69" s="2"/>
    </row>
    <row r="70" spans="1:15" ht="15.75" customHeight="1" x14ac:dyDescent="0.25">
      <c r="A70" s="117"/>
      <c r="B70" s="118"/>
      <c r="C70" s="118"/>
      <c r="D70" s="118"/>
      <c r="E70" s="118"/>
      <c r="F70" s="118"/>
      <c r="G70" s="118"/>
      <c r="H70" s="118"/>
      <c r="I70" s="118"/>
      <c r="J70" s="118"/>
      <c r="K70" s="119"/>
      <c r="L70" s="2"/>
      <c r="M70" s="2"/>
      <c r="N70" s="2"/>
    </row>
    <row r="71" spans="1:15" ht="22.5" customHeight="1" x14ac:dyDescent="0.25">
      <c r="A71" s="120"/>
      <c r="B71" s="121"/>
      <c r="C71" s="121"/>
      <c r="D71" s="121"/>
      <c r="E71" s="121"/>
      <c r="F71" s="121"/>
      <c r="G71" s="121"/>
      <c r="H71" s="121"/>
      <c r="I71" s="121"/>
      <c r="J71" s="121"/>
      <c r="K71" s="122"/>
      <c r="L71" s="2"/>
      <c r="M71" s="2"/>
      <c r="N71" s="2"/>
    </row>
    <row r="72" spans="1:15" ht="22.5" customHeight="1" x14ac:dyDescent="0.25">
      <c r="A72" s="120"/>
      <c r="B72" s="121"/>
      <c r="C72" s="121"/>
      <c r="D72" s="121"/>
      <c r="E72" s="121"/>
      <c r="F72" s="121"/>
      <c r="G72" s="121"/>
      <c r="H72" s="121"/>
      <c r="I72" s="121"/>
      <c r="J72" s="121"/>
      <c r="K72" s="122"/>
      <c r="L72" s="2"/>
      <c r="M72" s="2"/>
      <c r="N72" s="2"/>
    </row>
    <row r="73" spans="1:15" ht="22.5" customHeight="1" x14ac:dyDescent="0.25">
      <c r="A73" s="123"/>
      <c r="B73" s="124"/>
      <c r="C73" s="124"/>
      <c r="D73" s="124"/>
      <c r="E73" s="124"/>
      <c r="F73" s="124"/>
      <c r="G73" s="124"/>
      <c r="H73" s="124"/>
      <c r="I73" s="124"/>
      <c r="J73" s="124"/>
      <c r="K73" s="125"/>
      <c r="L73" s="2"/>
      <c r="M73" s="2"/>
      <c r="N73" s="2"/>
    </row>
    <row r="74" spans="1:15" ht="15.75" customHeight="1" x14ac:dyDescent="0.2"/>
    <row r="75" spans="1:15" ht="15.75" customHeight="1" x14ac:dyDescent="0.2">
      <c r="B75" s="43"/>
    </row>
    <row r="76" spans="1:15" ht="15.75" customHeight="1" x14ac:dyDescent="0.2"/>
    <row r="77" spans="1:15" ht="15.75" customHeight="1" x14ac:dyDescent="0.2"/>
    <row r="78" spans="1:15" ht="15.75" customHeight="1" x14ac:dyDescent="0.2"/>
    <row r="79" spans="1:15" ht="15.75" customHeight="1" x14ac:dyDescent="0.2"/>
    <row r="80" spans="1:1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mergeCells count="6">
    <mergeCell ref="A70:K73"/>
    <mergeCell ref="A1:J1"/>
    <mergeCell ref="G4:I4"/>
    <mergeCell ref="J4:K4"/>
    <mergeCell ref="C25:G25"/>
    <mergeCell ref="K27:K42"/>
  </mergeCells>
  <conditionalFormatting sqref="I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" footer="0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1D2C-CB5B-4C83-AAFE-E3CB61063A68}">
  <dimension ref="A1:O1004"/>
  <sheetViews>
    <sheetView zoomScale="89" zoomScaleNormal="89" workbookViewId="0">
      <selection activeCell="C21" sqref="C21"/>
    </sheetView>
  </sheetViews>
  <sheetFormatPr baseColWidth="10" defaultColWidth="11.21875" defaultRowHeight="15" customHeight="1" x14ac:dyDescent="0.2"/>
  <cols>
    <col min="1" max="1" width="49.77734375" style="48" customWidth="1"/>
    <col min="2" max="2" width="33" style="48" customWidth="1"/>
    <col min="3" max="6" width="11.21875" style="48" customWidth="1"/>
    <col min="7" max="7" width="14" style="48" customWidth="1"/>
    <col min="8" max="8" width="15.109375" style="48" customWidth="1"/>
    <col min="9" max="9" width="17.77734375" style="48" customWidth="1"/>
    <col min="10" max="10" width="21.44140625" style="48" customWidth="1"/>
    <col min="11" max="11" width="21.88671875" style="48" customWidth="1"/>
    <col min="12" max="16384" width="11.21875" style="48"/>
  </cols>
  <sheetData>
    <row r="1" spans="1:15" ht="36.75" customHeight="1" x14ac:dyDescent="0.25">
      <c r="A1" s="126" t="s">
        <v>76</v>
      </c>
      <c r="B1" s="127"/>
      <c r="C1" s="127"/>
      <c r="D1" s="127"/>
      <c r="E1" s="127"/>
      <c r="F1" s="127"/>
      <c r="G1" s="127"/>
      <c r="H1" s="127"/>
      <c r="I1" s="127"/>
      <c r="J1" s="128"/>
      <c r="K1" s="1"/>
      <c r="L1" s="2"/>
    </row>
    <row r="2" spans="1:15" ht="15.75" customHeight="1" x14ac:dyDescent="0.25">
      <c r="A2" s="2"/>
      <c r="B2" s="136"/>
      <c r="C2" s="136"/>
      <c r="D2" s="53"/>
      <c r="E2" s="53"/>
      <c r="G2" s="2"/>
      <c r="H2" s="2"/>
      <c r="I2" s="2"/>
      <c r="J2" s="2"/>
      <c r="K2" s="2"/>
      <c r="L2" s="2"/>
    </row>
    <row r="3" spans="1:15" ht="15.75" customHeight="1" thickBot="1" x14ac:dyDescent="0.3">
      <c r="A3" s="3" t="s">
        <v>0</v>
      </c>
      <c r="B3" s="50"/>
      <c r="C3" s="137"/>
      <c r="D3" s="137"/>
      <c r="E3" s="2"/>
      <c r="F3" s="2"/>
      <c r="G3" s="2"/>
      <c r="H3" s="2"/>
      <c r="I3" s="2"/>
      <c r="J3" s="2"/>
      <c r="K3" s="2"/>
      <c r="L3" s="2"/>
    </row>
    <row r="4" spans="1:15" ht="15.75" customHeight="1" thickBot="1" x14ac:dyDescent="0.3">
      <c r="A4" s="4">
        <f>H6/A6</f>
        <v>259.67034999999998</v>
      </c>
      <c r="B4" s="44"/>
      <c r="C4" s="52"/>
      <c r="D4" s="51"/>
      <c r="E4" s="2"/>
      <c r="F4" s="2"/>
      <c r="G4" s="132" t="s">
        <v>1</v>
      </c>
      <c r="H4" s="130"/>
      <c r="I4" s="131"/>
      <c r="J4" s="132" t="s">
        <v>2</v>
      </c>
      <c r="K4" s="131"/>
      <c r="L4" s="2"/>
      <c r="M4" s="2"/>
      <c r="N4" s="2"/>
      <c r="O4" s="2"/>
    </row>
    <row r="5" spans="1:15" ht="15.75" customHeight="1" x14ac:dyDescent="0.25">
      <c r="A5" s="64" t="s">
        <v>39</v>
      </c>
      <c r="B5" s="44"/>
      <c r="C5" s="51"/>
      <c r="D5" s="51"/>
      <c r="E5" s="2"/>
      <c r="F5" s="2"/>
      <c r="G5" s="5" t="s">
        <v>3</v>
      </c>
      <c r="H5" s="6" t="s">
        <v>4</v>
      </c>
      <c r="I5" s="7" t="s">
        <v>5</v>
      </c>
      <c r="J5" s="8" t="s">
        <v>6</v>
      </c>
      <c r="K5" s="9" t="s">
        <v>7</v>
      </c>
      <c r="L5" s="2"/>
      <c r="M5" s="2"/>
      <c r="N5" s="2"/>
      <c r="O5" s="2"/>
    </row>
    <row r="6" spans="1:15" ht="15.75" customHeight="1" thickBot="1" x14ac:dyDescent="0.3">
      <c r="A6" s="10">
        <v>1</v>
      </c>
      <c r="B6" s="2"/>
      <c r="C6" s="2"/>
      <c r="D6" s="11"/>
      <c r="E6" s="11"/>
      <c r="F6" s="11"/>
      <c r="G6" s="12">
        <f>H51</f>
        <v>179.083</v>
      </c>
      <c r="H6" s="13">
        <f>G6*1.45</f>
        <v>259.67034999999998</v>
      </c>
      <c r="I6" s="14">
        <f>H6-G6</f>
        <v>80.587349999999986</v>
      </c>
      <c r="J6" s="12">
        <f>ABS(I51)</f>
        <v>0</v>
      </c>
      <c r="K6" s="14">
        <f>H6-ABS(J6)</f>
        <v>259.67034999999998</v>
      </c>
      <c r="L6" s="2"/>
      <c r="M6" s="2"/>
      <c r="N6" s="2"/>
      <c r="O6" s="2"/>
    </row>
    <row r="7" spans="1:15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customHeight="1" x14ac:dyDescent="0.25">
      <c r="A8" s="15"/>
      <c r="B8" s="2"/>
      <c r="C8" s="2"/>
      <c r="D8" s="2"/>
      <c r="E8" s="2"/>
      <c r="F8" s="2"/>
      <c r="G8" s="2"/>
      <c r="H8" s="2"/>
      <c r="I8" s="2"/>
      <c r="J8" s="2"/>
      <c r="L8" s="2"/>
      <c r="M8" s="2"/>
      <c r="N8" s="2"/>
      <c r="O8" s="2"/>
    </row>
    <row r="9" spans="1:15" ht="15.75" customHeight="1" x14ac:dyDescent="0.25">
      <c r="A9" s="2"/>
      <c r="B9" s="2"/>
      <c r="C9" s="133" t="s">
        <v>8</v>
      </c>
      <c r="D9" s="134"/>
      <c r="E9" s="134"/>
      <c r="F9" s="134"/>
      <c r="G9" s="135"/>
      <c r="H9" s="16" t="s">
        <v>9</v>
      </c>
      <c r="I9" s="16" t="s">
        <v>10</v>
      </c>
      <c r="J9" s="16" t="s">
        <v>11</v>
      </c>
      <c r="K9" s="2"/>
      <c r="L9" s="2"/>
      <c r="M9" s="2"/>
      <c r="N9" s="2"/>
      <c r="O9" s="2"/>
    </row>
    <row r="10" spans="1:15" ht="37.5" customHeight="1" x14ac:dyDescent="0.25">
      <c r="A10" s="17" t="s">
        <v>12</v>
      </c>
      <c r="B10" s="18"/>
      <c r="C10" s="19" t="s">
        <v>13</v>
      </c>
      <c r="D10" s="19" t="s">
        <v>14</v>
      </c>
      <c r="E10" s="20" t="s">
        <v>15</v>
      </c>
      <c r="F10" s="20" t="s">
        <v>16</v>
      </c>
      <c r="G10" s="20"/>
      <c r="H10" s="20"/>
      <c r="I10" s="20"/>
      <c r="J10" s="20"/>
      <c r="K10" s="21"/>
      <c r="L10" s="2"/>
      <c r="M10" s="2"/>
      <c r="N10" s="2"/>
      <c r="O10" s="2"/>
    </row>
    <row r="11" spans="1:15" ht="15.75" customHeight="1" x14ac:dyDescent="0.25">
      <c r="A11" s="22" t="s">
        <v>17</v>
      </c>
      <c r="B11" s="22"/>
      <c r="C11" s="22"/>
      <c r="D11" s="22"/>
      <c r="E11" s="22"/>
      <c r="F11" s="22"/>
      <c r="G11" s="22"/>
      <c r="H11" s="1"/>
      <c r="I11" s="1"/>
      <c r="J11" s="1"/>
      <c r="K11" s="114"/>
      <c r="L11" s="2"/>
      <c r="M11" s="2"/>
      <c r="N11" s="2"/>
      <c r="O11" s="2"/>
    </row>
    <row r="12" spans="1:15" ht="15.75" customHeight="1" x14ac:dyDescent="0.25">
      <c r="A12" s="1" t="s">
        <v>18</v>
      </c>
      <c r="B12" s="1"/>
      <c r="C12" s="23"/>
      <c r="D12" s="24">
        <v>18.329999999999998</v>
      </c>
      <c r="E12" s="25"/>
      <c r="F12" s="25"/>
      <c r="G12" s="24"/>
      <c r="H12" s="26">
        <f t="shared" ref="H12:H14" si="0">C12*D12*E12</f>
        <v>0</v>
      </c>
      <c r="I12" s="26"/>
      <c r="J12" s="27">
        <f>I12-H12</f>
        <v>0</v>
      </c>
      <c r="K12" s="115"/>
      <c r="L12" s="2"/>
      <c r="M12" s="2"/>
      <c r="N12" s="2"/>
      <c r="O12" s="2"/>
    </row>
    <row r="13" spans="1:15" ht="15.75" customHeight="1" x14ac:dyDescent="0.25">
      <c r="A13" s="1" t="s">
        <v>19</v>
      </c>
      <c r="B13" s="1"/>
      <c r="C13" s="28">
        <v>1</v>
      </c>
      <c r="D13" s="24">
        <v>15</v>
      </c>
      <c r="E13" s="28">
        <v>1</v>
      </c>
      <c r="F13" s="25"/>
      <c r="G13" s="24"/>
      <c r="H13" s="26">
        <f t="shared" si="0"/>
        <v>15</v>
      </c>
      <c r="I13" s="26"/>
      <c r="J13" s="27"/>
      <c r="K13" s="115"/>
      <c r="L13" s="2"/>
      <c r="M13" s="2"/>
      <c r="N13" s="2"/>
      <c r="O13" s="2"/>
    </row>
    <row r="14" spans="1:15" ht="15.75" customHeight="1" x14ac:dyDescent="0.25">
      <c r="A14" s="1" t="s">
        <v>20</v>
      </c>
      <c r="B14" s="1"/>
      <c r="C14" s="28">
        <v>1</v>
      </c>
      <c r="D14" s="24">
        <v>13</v>
      </c>
      <c r="E14" s="28">
        <v>1</v>
      </c>
      <c r="F14" s="25"/>
      <c r="G14" s="24"/>
      <c r="H14" s="26">
        <f t="shared" si="0"/>
        <v>13</v>
      </c>
      <c r="I14" s="26"/>
      <c r="J14" s="27">
        <f>I14-H14</f>
        <v>-13</v>
      </c>
      <c r="K14" s="115"/>
      <c r="L14" s="2"/>
      <c r="M14" s="2"/>
      <c r="N14" s="2"/>
      <c r="O14" s="2"/>
    </row>
    <row r="15" spans="1:15" ht="15.75" customHeight="1" x14ac:dyDescent="0.25">
      <c r="A15" s="1" t="s">
        <v>21</v>
      </c>
      <c r="B15" s="1"/>
      <c r="C15" s="23"/>
      <c r="D15" s="24">
        <v>2.29</v>
      </c>
      <c r="E15" s="25"/>
      <c r="F15" s="25"/>
      <c r="G15" s="24"/>
      <c r="H15" s="26">
        <f t="shared" ref="H15:H17" si="1">C15*D15*E15*F15</f>
        <v>0</v>
      </c>
      <c r="I15" s="26"/>
      <c r="J15" s="27"/>
      <c r="K15" s="115"/>
      <c r="L15" s="2"/>
      <c r="M15" s="2"/>
      <c r="N15" s="2"/>
      <c r="O15" s="2"/>
    </row>
    <row r="16" spans="1:15" ht="15" customHeight="1" x14ac:dyDescent="0.25">
      <c r="A16" s="29" t="s">
        <v>22</v>
      </c>
      <c r="B16" s="1"/>
      <c r="C16" s="28">
        <v>1</v>
      </c>
      <c r="D16" s="24">
        <v>1.88</v>
      </c>
      <c r="E16" s="28">
        <v>1</v>
      </c>
      <c r="F16" s="28">
        <v>3</v>
      </c>
      <c r="G16" s="24"/>
      <c r="H16" s="26">
        <f t="shared" si="1"/>
        <v>5.64</v>
      </c>
      <c r="I16" s="26"/>
      <c r="J16" s="27">
        <f t="shared" ref="J16:J17" si="2">I16-H16</f>
        <v>-5.64</v>
      </c>
      <c r="K16" s="115"/>
      <c r="L16" s="2"/>
      <c r="M16" s="2"/>
      <c r="N16" s="2"/>
      <c r="O16" s="2"/>
    </row>
    <row r="17" spans="1:15" ht="15.75" customHeight="1" x14ac:dyDescent="0.25">
      <c r="A17" s="29" t="s">
        <v>23</v>
      </c>
      <c r="B17" s="1"/>
      <c r="C17" s="28">
        <v>1</v>
      </c>
      <c r="D17" s="24">
        <v>1.63</v>
      </c>
      <c r="E17" s="28">
        <v>1</v>
      </c>
      <c r="F17" s="28">
        <v>3</v>
      </c>
      <c r="G17" s="24"/>
      <c r="H17" s="26">
        <f t="shared" si="1"/>
        <v>4.8899999999999997</v>
      </c>
      <c r="I17" s="26"/>
      <c r="J17" s="27">
        <f t="shared" si="2"/>
        <v>-4.8899999999999997</v>
      </c>
      <c r="K17" s="115"/>
      <c r="L17" s="2"/>
      <c r="M17" s="2"/>
      <c r="N17" s="2"/>
      <c r="O17" s="2"/>
    </row>
    <row r="18" spans="1:15" ht="15.75" customHeight="1" x14ac:dyDescent="0.25">
      <c r="A18" s="29"/>
      <c r="B18" s="1"/>
      <c r="C18" s="28">
        <v>2</v>
      </c>
      <c r="D18" s="24">
        <v>2.5</v>
      </c>
      <c r="E18" s="28">
        <v>1</v>
      </c>
      <c r="F18" s="25"/>
      <c r="G18" s="24"/>
      <c r="H18" s="26">
        <f t="shared" ref="H18:H24" si="3">C18*D18*E18</f>
        <v>5</v>
      </c>
      <c r="I18" s="26"/>
      <c r="J18" s="27"/>
      <c r="K18" s="115"/>
      <c r="L18" s="2"/>
      <c r="M18" s="2"/>
      <c r="N18" s="2"/>
      <c r="O18" s="2"/>
    </row>
    <row r="19" spans="1:15" ht="15.75" customHeight="1" x14ac:dyDescent="0.25">
      <c r="A19" s="29"/>
      <c r="B19" s="1"/>
      <c r="C19" s="25"/>
      <c r="D19" s="24"/>
      <c r="E19" s="25"/>
      <c r="F19" s="25"/>
      <c r="G19" s="24"/>
      <c r="H19" s="26">
        <f t="shared" si="3"/>
        <v>0</v>
      </c>
      <c r="I19" s="26"/>
      <c r="J19" s="27"/>
      <c r="K19" s="115"/>
      <c r="L19" s="2"/>
      <c r="M19" s="2"/>
      <c r="N19" s="2"/>
      <c r="O19" s="2"/>
    </row>
    <row r="20" spans="1:15" ht="15.75" customHeight="1" x14ac:dyDescent="0.25">
      <c r="A20" s="29"/>
      <c r="B20" s="1"/>
      <c r="C20" s="25"/>
      <c r="D20" s="24"/>
      <c r="E20" s="25"/>
      <c r="F20" s="25"/>
      <c r="G20" s="24"/>
      <c r="H20" s="26">
        <f t="shared" si="3"/>
        <v>0</v>
      </c>
      <c r="I20" s="26"/>
      <c r="J20" s="27"/>
      <c r="K20" s="115"/>
      <c r="L20" s="2"/>
      <c r="M20" s="2"/>
      <c r="N20" s="2"/>
      <c r="O20" s="2"/>
    </row>
    <row r="21" spans="1:15" ht="15.75" customHeight="1" x14ac:dyDescent="0.25">
      <c r="A21" s="29"/>
      <c r="B21" s="1"/>
      <c r="C21" s="25"/>
      <c r="D21" s="24"/>
      <c r="E21" s="25"/>
      <c r="F21" s="25"/>
      <c r="G21" s="24"/>
      <c r="H21" s="26">
        <f t="shared" si="3"/>
        <v>0</v>
      </c>
      <c r="I21" s="26"/>
      <c r="J21" s="27"/>
      <c r="K21" s="115"/>
      <c r="L21" s="2"/>
      <c r="M21" s="2"/>
      <c r="N21" s="2"/>
      <c r="O21" s="2"/>
    </row>
    <row r="22" spans="1:15" ht="15.75" customHeight="1" x14ac:dyDescent="0.25">
      <c r="A22" s="29"/>
      <c r="B22" s="1"/>
      <c r="C22" s="25"/>
      <c r="D22" s="24"/>
      <c r="E22" s="25"/>
      <c r="F22" s="25"/>
      <c r="G22" s="24"/>
      <c r="H22" s="26">
        <f t="shared" si="3"/>
        <v>0</v>
      </c>
      <c r="I22" s="26"/>
      <c r="J22" s="27"/>
      <c r="K22" s="115"/>
      <c r="L22" s="2"/>
      <c r="M22" s="2"/>
      <c r="N22" s="2"/>
      <c r="O22" s="2"/>
    </row>
    <row r="23" spans="1:15" ht="15.75" customHeight="1" x14ac:dyDescent="0.25">
      <c r="A23" s="1"/>
      <c r="B23" s="1"/>
      <c r="C23" s="25"/>
      <c r="D23" s="24"/>
      <c r="E23" s="25"/>
      <c r="F23" s="25"/>
      <c r="G23" s="24"/>
      <c r="H23" s="26">
        <f t="shared" si="3"/>
        <v>0</v>
      </c>
      <c r="I23" s="26"/>
      <c r="J23" s="27">
        <f t="shared" ref="J23:J24" si="4">I23-H23</f>
        <v>0</v>
      </c>
      <c r="K23" s="115"/>
      <c r="L23" s="2"/>
      <c r="M23" s="2"/>
      <c r="N23" s="2"/>
      <c r="O23" s="2"/>
    </row>
    <row r="24" spans="1:15" ht="15.75" customHeight="1" x14ac:dyDescent="0.25">
      <c r="A24" s="1"/>
      <c r="B24" s="1"/>
      <c r="C24" s="25"/>
      <c r="D24" s="24"/>
      <c r="E24" s="25"/>
      <c r="F24" s="25"/>
      <c r="G24" s="24"/>
      <c r="H24" s="26">
        <f t="shared" si="3"/>
        <v>0</v>
      </c>
      <c r="I24" s="26"/>
      <c r="J24" s="27">
        <f t="shared" si="4"/>
        <v>0</v>
      </c>
      <c r="K24" s="115"/>
      <c r="L24" s="2"/>
      <c r="M24" s="2"/>
      <c r="N24" s="2"/>
      <c r="O24" s="2"/>
    </row>
    <row r="25" spans="1:15" ht="15.75" customHeight="1" x14ac:dyDescent="0.25">
      <c r="A25" s="1"/>
      <c r="B25" s="1"/>
      <c r="C25" s="1"/>
      <c r="D25" s="1"/>
      <c r="E25" s="1"/>
      <c r="F25" s="1"/>
      <c r="G25" s="1"/>
      <c r="H25" s="30">
        <f t="shared" ref="H25:I25" si="5">SUM(H12:H24)</f>
        <v>43.53</v>
      </c>
      <c r="I25" s="30">
        <f t="shared" si="5"/>
        <v>0</v>
      </c>
      <c r="J25" s="27"/>
      <c r="K25" s="115"/>
      <c r="L25" s="2"/>
      <c r="M25" s="2"/>
      <c r="N25" s="2"/>
      <c r="O25" s="2"/>
    </row>
    <row r="26" spans="1:15" ht="15.75" customHeight="1" x14ac:dyDescent="0.25">
      <c r="A26" s="22" t="s">
        <v>24</v>
      </c>
      <c r="B26" s="22"/>
      <c r="C26" s="31" t="s">
        <v>25</v>
      </c>
      <c r="D26" s="32" t="s">
        <v>26</v>
      </c>
      <c r="E26" s="32"/>
      <c r="F26" s="22"/>
      <c r="G26" s="22"/>
      <c r="H26" s="27"/>
      <c r="I26" s="27"/>
      <c r="J26" s="27"/>
      <c r="K26" s="116"/>
      <c r="L26" s="2"/>
      <c r="M26" s="2"/>
      <c r="N26" s="2"/>
      <c r="O26" s="2"/>
    </row>
    <row r="27" spans="1:15" ht="39.950000000000003" customHeight="1" x14ac:dyDescent="0.25">
      <c r="A27" s="61"/>
      <c r="B27" s="57"/>
      <c r="C27" s="35"/>
      <c r="D27" s="54"/>
      <c r="E27" s="24"/>
      <c r="F27" s="24"/>
      <c r="G27" s="24"/>
      <c r="H27" s="26">
        <f>C27*D27</f>
        <v>0</v>
      </c>
      <c r="I27" s="26"/>
      <c r="J27" s="27">
        <f>I27-H27</f>
        <v>0</v>
      </c>
      <c r="K27" s="33"/>
      <c r="L27" s="2"/>
      <c r="M27" s="2"/>
      <c r="N27" s="2"/>
      <c r="O27" s="2"/>
    </row>
    <row r="28" spans="1:15" ht="50.1" customHeight="1" x14ac:dyDescent="0.25">
      <c r="A28" s="55" t="s">
        <v>33</v>
      </c>
      <c r="B28" s="56"/>
      <c r="C28" s="35">
        <v>0.5</v>
      </c>
      <c r="D28" s="54">
        <v>44.5</v>
      </c>
      <c r="E28" s="24"/>
      <c r="F28" s="24"/>
      <c r="G28" s="24"/>
      <c r="H28" s="26">
        <f t="shared" ref="H28:H42" si="6">C28*D28</f>
        <v>22.25</v>
      </c>
      <c r="I28" s="26"/>
      <c r="J28" s="45"/>
      <c r="K28" s="46"/>
      <c r="L28" s="47"/>
      <c r="M28" s="47"/>
      <c r="N28" s="47"/>
      <c r="O28" s="47"/>
    </row>
    <row r="29" spans="1:15" ht="51.75" customHeight="1" x14ac:dyDescent="0.25">
      <c r="A29" s="55" t="s">
        <v>34</v>
      </c>
      <c r="B29" s="56"/>
      <c r="C29" s="35">
        <v>0.25</v>
      </c>
      <c r="D29" s="54">
        <v>44.5</v>
      </c>
      <c r="E29" s="24"/>
      <c r="F29" s="24"/>
      <c r="G29" s="24"/>
      <c r="H29" s="26">
        <f t="shared" si="6"/>
        <v>11.125</v>
      </c>
      <c r="I29" s="26"/>
      <c r="J29" s="45"/>
      <c r="K29" s="46"/>
      <c r="L29" s="47"/>
      <c r="M29" s="47"/>
      <c r="N29" s="47"/>
      <c r="O29" s="47"/>
    </row>
    <row r="30" spans="1:15" ht="39.950000000000003" customHeight="1" x14ac:dyDescent="0.25">
      <c r="A30" s="83" t="s">
        <v>35</v>
      </c>
      <c r="B30" s="56"/>
      <c r="C30" s="35">
        <v>2</v>
      </c>
      <c r="D30" s="54">
        <v>0.75</v>
      </c>
      <c r="E30" s="24"/>
      <c r="F30" s="24"/>
      <c r="G30" s="24"/>
      <c r="H30" s="26">
        <f t="shared" si="6"/>
        <v>1.5</v>
      </c>
      <c r="I30" s="26"/>
      <c r="J30" s="45"/>
      <c r="K30" s="46"/>
      <c r="L30" s="47"/>
      <c r="M30" s="47"/>
      <c r="N30" s="47"/>
      <c r="O30" s="47"/>
    </row>
    <row r="31" spans="1:15" ht="39.950000000000003" customHeight="1" x14ac:dyDescent="0.25">
      <c r="A31" s="63" t="s">
        <v>36</v>
      </c>
      <c r="B31" s="56"/>
      <c r="C31" s="35">
        <v>2</v>
      </c>
      <c r="D31" s="54">
        <v>1.2</v>
      </c>
      <c r="E31" s="24"/>
      <c r="F31" s="24"/>
      <c r="G31" s="24"/>
      <c r="H31" s="26">
        <f t="shared" si="6"/>
        <v>2.4</v>
      </c>
      <c r="I31" s="26"/>
      <c r="J31" s="45"/>
      <c r="K31" s="46"/>
      <c r="L31" s="47"/>
      <c r="M31" s="47"/>
      <c r="N31" s="47"/>
      <c r="O31" s="47"/>
    </row>
    <row r="32" spans="1:15" ht="50.1" customHeight="1" x14ac:dyDescent="0.25">
      <c r="A32" s="63" t="s">
        <v>37</v>
      </c>
      <c r="B32" s="56"/>
      <c r="C32" s="35">
        <v>2</v>
      </c>
      <c r="D32" s="54">
        <v>1.5</v>
      </c>
      <c r="E32" s="24"/>
      <c r="F32" s="24"/>
      <c r="G32" s="24"/>
      <c r="H32" s="26">
        <f t="shared" si="6"/>
        <v>3</v>
      </c>
      <c r="I32" s="26"/>
      <c r="J32" s="45"/>
      <c r="K32" s="46"/>
      <c r="L32" s="47"/>
      <c r="M32" s="47"/>
      <c r="N32" s="47"/>
      <c r="O32" s="47"/>
    </row>
    <row r="33" spans="1:15" ht="50.1" customHeight="1" x14ac:dyDescent="0.25">
      <c r="A33" s="63" t="s">
        <v>38</v>
      </c>
      <c r="B33" s="56"/>
      <c r="C33" s="35">
        <v>1</v>
      </c>
      <c r="D33" s="54">
        <v>5</v>
      </c>
      <c r="E33" s="24"/>
      <c r="F33" s="24"/>
      <c r="G33" s="24"/>
      <c r="H33" s="26">
        <f t="shared" si="6"/>
        <v>5</v>
      </c>
      <c r="I33" s="26"/>
      <c r="J33" s="45"/>
      <c r="K33" s="46"/>
      <c r="L33" s="47"/>
      <c r="M33" s="47"/>
      <c r="N33" s="47"/>
      <c r="O33" s="47"/>
    </row>
    <row r="34" spans="1:15" ht="50.1" customHeight="1" x14ac:dyDescent="0.25">
      <c r="A34" s="63" t="s">
        <v>41</v>
      </c>
      <c r="B34" s="56"/>
      <c r="C34" s="35">
        <v>2</v>
      </c>
      <c r="D34" s="54">
        <v>12.7</v>
      </c>
      <c r="E34" s="24"/>
      <c r="F34" s="24"/>
      <c r="G34" s="24"/>
      <c r="H34" s="26">
        <f t="shared" si="6"/>
        <v>25.4</v>
      </c>
      <c r="I34" s="26"/>
      <c r="J34" s="45"/>
      <c r="K34" s="46"/>
      <c r="L34" s="47"/>
      <c r="M34" s="47"/>
      <c r="N34" s="47"/>
      <c r="O34" s="47"/>
    </row>
    <row r="35" spans="1:15" ht="38.25" customHeight="1" x14ac:dyDescent="0.25">
      <c r="A35" s="55" t="s">
        <v>57</v>
      </c>
      <c r="B35" s="56" t="s">
        <v>44</v>
      </c>
      <c r="C35" s="35">
        <v>2</v>
      </c>
      <c r="D35" s="54">
        <v>1.1000000000000001</v>
      </c>
      <c r="E35" s="24"/>
      <c r="F35" s="24"/>
      <c r="G35" s="24"/>
      <c r="H35" s="26">
        <f t="shared" si="6"/>
        <v>2.2000000000000002</v>
      </c>
      <c r="I35" s="26"/>
      <c r="J35" s="27"/>
      <c r="K35" s="33"/>
      <c r="L35" s="2"/>
      <c r="M35" s="2"/>
      <c r="N35" s="2"/>
      <c r="O35" s="2"/>
    </row>
    <row r="36" spans="1:15" ht="43.5" customHeight="1" x14ac:dyDescent="0.25">
      <c r="A36" s="55" t="s">
        <v>51</v>
      </c>
      <c r="B36" s="56" t="s">
        <v>44</v>
      </c>
      <c r="C36" s="35">
        <v>1</v>
      </c>
      <c r="D36" s="54">
        <v>9.9499999999999993</v>
      </c>
      <c r="E36" s="24"/>
      <c r="F36" s="24"/>
      <c r="G36" s="24"/>
      <c r="H36" s="26">
        <f t="shared" si="6"/>
        <v>9.9499999999999993</v>
      </c>
      <c r="I36" s="26"/>
      <c r="J36" s="27">
        <f t="shared" ref="J36:J42" si="7">I36-H36</f>
        <v>-9.9499999999999993</v>
      </c>
      <c r="K36" s="33"/>
      <c r="L36" s="2"/>
      <c r="M36" s="2"/>
      <c r="N36" s="2"/>
      <c r="O36" s="2"/>
    </row>
    <row r="37" spans="1:15" ht="15.75" customHeight="1" x14ac:dyDescent="0.25">
      <c r="A37" s="34"/>
      <c r="B37" s="57"/>
      <c r="C37" s="35"/>
      <c r="D37" s="36"/>
      <c r="E37" s="24"/>
      <c r="F37" s="24"/>
      <c r="G37" s="24"/>
      <c r="H37" s="26">
        <f t="shared" si="6"/>
        <v>0</v>
      </c>
      <c r="I37" s="26"/>
      <c r="J37" s="27">
        <f t="shared" si="7"/>
        <v>0</v>
      </c>
      <c r="K37" s="33"/>
      <c r="L37" s="2"/>
      <c r="M37" s="2"/>
      <c r="N37" s="2"/>
      <c r="O37" s="2"/>
    </row>
    <row r="38" spans="1:15" ht="15.75" customHeight="1" x14ac:dyDescent="0.25">
      <c r="A38" s="34"/>
      <c r="B38" s="57"/>
      <c r="C38" s="35"/>
      <c r="D38" s="36"/>
      <c r="E38" s="24"/>
      <c r="F38" s="24"/>
      <c r="G38" s="24"/>
      <c r="H38" s="26">
        <f t="shared" si="6"/>
        <v>0</v>
      </c>
      <c r="I38" s="26"/>
      <c r="J38" s="27">
        <f t="shared" si="7"/>
        <v>0</v>
      </c>
      <c r="K38" s="33"/>
      <c r="L38" s="2"/>
      <c r="M38" s="2"/>
      <c r="N38" s="2"/>
      <c r="O38" s="2"/>
    </row>
    <row r="39" spans="1:15" ht="15.75" customHeight="1" x14ac:dyDescent="0.25">
      <c r="A39" s="29"/>
      <c r="B39" s="57"/>
      <c r="C39" s="37"/>
      <c r="D39" s="38"/>
      <c r="E39" s="24"/>
      <c r="F39" s="24"/>
      <c r="G39" s="24"/>
      <c r="H39" s="26">
        <f t="shared" si="6"/>
        <v>0</v>
      </c>
      <c r="I39" s="26"/>
      <c r="J39" s="27">
        <f t="shared" si="7"/>
        <v>0</v>
      </c>
      <c r="K39" s="33"/>
      <c r="L39" s="2"/>
      <c r="M39" s="2"/>
      <c r="N39" s="2"/>
      <c r="O39" s="2"/>
    </row>
    <row r="40" spans="1:15" ht="15.75" customHeight="1" x14ac:dyDescent="0.25">
      <c r="A40" s="29"/>
      <c r="B40" s="57"/>
      <c r="C40" s="37"/>
      <c r="D40" s="38"/>
      <c r="E40" s="24"/>
      <c r="F40" s="24"/>
      <c r="G40" s="24"/>
      <c r="H40" s="26">
        <f t="shared" si="6"/>
        <v>0</v>
      </c>
      <c r="I40" s="26"/>
      <c r="J40" s="27">
        <f t="shared" si="7"/>
        <v>0</v>
      </c>
      <c r="K40" s="33"/>
      <c r="L40" s="2"/>
      <c r="M40" s="2"/>
      <c r="N40" s="2"/>
      <c r="O40" s="2"/>
    </row>
    <row r="41" spans="1:15" ht="15.75" customHeight="1" x14ac:dyDescent="0.25">
      <c r="A41" s="29"/>
      <c r="B41" s="57"/>
      <c r="C41" s="37"/>
      <c r="D41" s="38"/>
      <c r="E41" s="24"/>
      <c r="F41" s="24"/>
      <c r="G41" s="24"/>
      <c r="H41" s="26">
        <f t="shared" si="6"/>
        <v>0</v>
      </c>
      <c r="I41" s="26"/>
      <c r="J41" s="27">
        <f t="shared" si="7"/>
        <v>0</v>
      </c>
      <c r="K41" s="33"/>
      <c r="L41" s="2"/>
      <c r="M41" s="2"/>
      <c r="N41" s="2"/>
      <c r="O41" s="2"/>
    </row>
    <row r="42" spans="1:15" ht="15.75" customHeight="1" x14ac:dyDescent="0.25">
      <c r="A42" s="22"/>
      <c r="B42" s="57"/>
      <c r="C42" s="37"/>
      <c r="D42" s="38"/>
      <c r="E42" s="24"/>
      <c r="F42" s="24"/>
      <c r="G42" s="24"/>
      <c r="H42" s="26">
        <f t="shared" si="6"/>
        <v>0</v>
      </c>
      <c r="I42" s="26"/>
      <c r="J42" s="27">
        <f t="shared" si="7"/>
        <v>0</v>
      </c>
      <c r="K42" s="33"/>
      <c r="L42" s="2"/>
      <c r="M42" s="2"/>
      <c r="N42" s="2"/>
      <c r="O42" s="2"/>
    </row>
    <row r="43" spans="1:15" ht="15.75" customHeight="1" x14ac:dyDescent="0.25">
      <c r="A43" s="1"/>
      <c r="B43" s="1"/>
      <c r="C43" s="1"/>
      <c r="D43" s="1"/>
      <c r="E43" s="1"/>
      <c r="F43" s="1"/>
      <c r="G43" s="1"/>
      <c r="H43" s="39">
        <f>SUM(H27:H42)</f>
        <v>82.825000000000003</v>
      </c>
      <c r="I43" s="39">
        <f>SUM(I27:I42)</f>
        <v>0</v>
      </c>
      <c r="J43" s="1"/>
      <c r="K43" s="33"/>
      <c r="L43" s="2"/>
      <c r="M43" s="2"/>
      <c r="N43" s="2"/>
      <c r="O43" s="2"/>
    </row>
    <row r="44" spans="1:15" ht="15.75" customHeight="1" x14ac:dyDescent="0.25">
      <c r="A44" s="1"/>
      <c r="B44" s="1"/>
      <c r="C44" s="1"/>
      <c r="D44" s="1"/>
      <c r="E44" s="1"/>
      <c r="F44" s="1"/>
      <c r="G44" s="1"/>
      <c r="H44" s="27"/>
      <c r="I44" s="27"/>
      <c r="J44" s="1"/>
      <c r="K44" s="33"/>
      <c r="L44" s="2"/>
      <c r="M44" s="2"/>
      <c r="N44" s="2"/>
      <c r="O44" s="2"/>
    </row>
    <row r="45" spans="1:15" ht="15.75" customHeight="1" x14ac:dyDescent="0.25">
      <c r="A45" s="22" t="s">
        <v>27</v>
      </c>
      <c r="B45" s="22"/>
      <c r="C45" s="31" t="s">
        <v>28</v>
      </c>
      <c r="D45" s="32" t="s">
        <v>14</v>
      </c>
      <c r="E45" s="32" t="s">
        <v>29</v>
      </c>
      <c r="F45" s="32" t="s">
        <v>15</v>
      </c>
      <c r="G45" s="1"/>
      <c r="H45" s="27"/>
      <c r="I45" s="27"/>
      <c r="J45" s="1"/>
      <c r="K45" s="33"/>
      <c r="L45" s="2"/>
      <c r="M45" s="2"/>
      <c r="N45" s="2"/>
      <c r="O45" s="2"/>
    </row>
    <row r="46" spans="1:15" ht="15.75" customHeight="1" x14ac:dyDescent="0.25">
      <c r="A46" s="1"/>
      <c r="B46" s="1"/>
      <c r="C46" s="35">
        <v>338</v>
      </c>
      <c r="D46" s="24">
        <v>3.9</v>
      </c>
      <c r="E46" s="24">
        <v>0.04</v>
      </c>
      <c r="F46" s="35">
        <v>1</v>
      </c>
      <c r="G46" s="24"/>
      <c r="H46" s="26">
        <f t="shared" ref="H46:H47" si="8">C46*D46*E46*F46</f>
        <v>52.728000000000002</v>
      </c>
      <c r="I46" s="26"/>
      <c r="J46" s="27">
        <f t="shared" ref="J46:J47" si="9">I46-H46</f>
        <v>-52.728000000000002</v>
      </c>
      <c r="K46" s="33"/>
      <c r="L46" s="2"/>
      <c r="M46" s="2"/>
      <c r="N46" s="2"/>
      <c r="O46" s="2"/>
    </row>
    <row r="47" spans="1:15" ht="15.75" customHeight="1" x14ac:dyDescent="0.25">
      <c r="A47" s="1" t="s">
        <v>30</v>
      </c>
      <c r="B47" s="1"/>
      <c r="C47" s="35"/>
      <c r="D47" s="40"/>
      <c r="E47" s="40"/>
      <c r="F47" s="35"/>
      <c r="G47" s="24"/>
      <c r="H47" s="26">
        <f t="shared" si="8"/>
        <v>0</v>
      </c>
      <c r="I47" s="26"/>
      <c r="J47" s="27">
        <f t="shared" si="9"/>
        <v>0</v>
      </c>
      <c r="K47" s="33"/>
      <c r="L47" s="2"/>
      <c r="M47" s="2"/>
      <c r="N47" s="2"/>
      <c r="O47" s="2"/>
    </row>
    <row r="48" spans="1:15" ht="15.75" customHeight="1" x14ac:dyDescent="0.25">
      <c r="A48" s="1"/>
      <c r="B48" s="1"/>
      <c r="C48" s="1"/>
      <c r="D48" s="1"/>
      <c r="E48" s="1"/>
      <c r="F48" s="1"/>
      <c r="G48" s="1"/>
      <c r="H48" s="39">
        <f t="shared" ref="H48:I48" si="10">SUM(H46:H47)</f>
        <v>52.728000000000002</v>
      </c>
      <c r="I48" s="39">
        <f t="shared" si="10"/>
        <v>0</v>
      </c>
      <c r="J48" s="1"/>
      <c r="K48" s="33"/>
      <c r="L48" s="2"/>
      <c r="M48" s="2"/>
      <c r="N48" s="2"/>
      <c r="O48" s="2"/>
    </row>
    <row r="49" spans="1:15" ht="15.75" customHeight="1" x14ac:dyDescent="0.25">
      <c r="A49" s="1"/>
      <c r="B49" s="1"/>
      <c r="C49" s="1"/>
      <c r="D49" s="1"/>
      <c r="E49" s="1"/>
      <c r="F49" s="1"/>
      <c r="G49" s="1"/>
      <c r="H49" s="27"/>
      <c r="I49" s="27"/>
      <c r="J49" s="1"/>
      <c r="K49" s="33"/>
      <c r="L49" s="2"/>
      <c r="M49" s="2"/>
      <c r="N49" s="2"/>
      <c r="O49" s="2"/>
    </row>
    <row r="50" spans="1:15" ht="15.75" customHeight="1" x14ac:dyDescent="0.25">
      <c r="A50" s="1"/>
      <c r="B50" s="1"/>
      <c r="C50" s="1"/>
      <c r="D50" s="1"/>
      <c r="E50" s="1"/>
      <c r="F50" s="1"/>
      <c r="G50" s="1"/>
      <c r="H50" s="27"/>
      <c r="I50" s="27"/>
      <c r="J50" s="1"/>
      <c r="K50" s="33"/>
      <c r="L50" s="2"/>
      <c r="M50" s="2"/>
      <c r="N50" s="2"/>
      <c r="O50" s="2"/>
    </row>
    <row r="51" spans="1:15" ht="15.75" customHeight="1" x14ac:dyDescent="0.3">
      <c r="A51" s="41" t="s">
        <v>31</v>
      </c>
      <c r="B51" s="41"/>
      <c r="C51" s="41"/>
      <c r="D51" s="41"/>
      <c r="E51" s="41"/>
      <c r="F51" s="41"/>
      <c r="G51" s="41"/>
      <c r="H51" s="42">
        <f>SUM(H48,H43,H25)</f>
        <v>179.083</v>
      </c>
      <c r="I51" s="42">
        <f>SUM(I48,I43,I25)</f>
        <v>0</v>
      </c>
      <c r="J51" s="41"/>
      <c r="K51" s="2"/>
      <c r="L51" s="2"/>
      <c r="M51" s="2"/>
      <c r="N51" s="2"/>
    </row>
    <row r="52" spans="1:15" ht="15.75" customHeight="1" x14ac:dyDescent="0.25">
      <c r="A52" s="117"/>
      <c r="B52" s="118"/>
      <c r="C52" s="118"/>
      <c r="D52" s="118"/>
      <c r="E52" s="118"/>
      <c r="F52" s="118"/>
      <c r="G52" s="118"/>
      <c r="H52" s="118"/>
      <c r="I52" s="118"/>
      <c r="J52" s="118"/>
      <c r="K52" s="119"/>
      <c r="L52" s="2"/>
      <c r="M52" s="2"/>
      <c r="N52" s="2"/>
    </row>
    <row r="53" spans="1:15" ht="22.5" customHeight="1" x14ac:dyDescent="0.25">
      <c r="A53" s="120"/>
      <c r="B53" s="121"/>
      <c r="C53" s="121"/>
      <c r="D53" s="121"/>
      <c r="E53" s="121"/>
      <c r="F53" s="121"/>
      <c r="G53" s="121"/>
      <c r="H53" s="121"/>
      <c r="I53" s="121"/>
      <c r="J53" s="121"/>
      <c r="K53" s="122"/>
      <c r="L53" s="2"/>
      <c r="M53" s="2"/>
      <c r="N53" s="2"/>
    </row>
    <row r="54" spans="1:15" ht="22.5" customHeight="1" x14ac:dyDescent="0.25">
      <c r="A54" s="120"/>
      <c r="B54" s="121"/>
      <c r="C54" s="121"/>
      <c r="D54" s="121"/>
      <c r="E54" s="121"/>
      <c r="F54" s="121"/>
      <c r="G54" s="121"/>
      <c r="H54" s="121"/>
      <c r="I54" s="121"/>
      <c r="J54" s="121"/>
      <c r="K54" s="122"/>
      <c r="L54" s="2"/>
      <c r="M54" s="2"/>
      <c r="N54" s="2"/>
    </row>
    <row r="55" spans="1:15" ht="22.5" customHeight="1" x14ac:dyDescent="0.25">
      <c r="A55" s="123"/>
      <c r="B55" s="124"/>
      <c r="C55" s="124"/>
      <c r="D55" s="124"/>
      <c r="E55" s="124"/>
      <c r="F55" s="124"/>
      <c r="G55" s="124"/>
      <c r="H55" s="124"/>
      <c r="I55" s="124"/>
      <c r="J55" s="124"/>
      <c r="K55" s="125"/>
      <c r="L55" s="2"/>
      <c r="M55" s="2"/>
      <c r="N55" s="2"/>
    </row>
    <row r="56" spans="1:15" ht="15.75" customHeight="1" x14ac:dyDescent="0.2"/>
    <row r="57" spans="1:15" ht="15.75" customHeight="1" x14ac:dyDescent="0.2">
      <c r="B57" s="43"/>
    </row>
    <row r="58" spans="1:15" ht="15.75" customHeight="1" x14ac:dyDescent="0.2"/>
    <row r="59" spans="1:15" ht="15.75" customHeight="1" x14ac:dyDescent="0.2"/>
    <row r="60" spans="1:15" ht="15.75" customHeight="1" x14ac:dyDescent="0.2"/>
    <row r="61" spans="1:15" ht="15.75" customHeight="1" x14ac:dyDescent="0.2"/>
    <row r="62" spans="1:15" ht="15.75" customHeight="1" x14ac:dyDescent="0.2"/>
    <row r="63" spans="1:15" ht="15.75" customHeight="1" x14ac:dyDescent="0.2"/>
    <row r="64" spans="1:1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8">
    <mergeCell ref="K11:K26"/>
    <mergeCell ref="A52:K55"/>
    <mergeCell ref="A1:J1"/>
    <mergeCell ref="B2:C2"/>
    <mergeCell ref="C3:D3"/>
    <mergeCell ref="G4:I4"/>
    <mergeCell ref="J4:K4"/>
    <mergeCell ref="C9:G9"/>
  </mergeCells>
  <conditionalFormatting sqref="I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LINEAS</vt:lpstr>
      <vt:lpstr>FLECHAS</vt:lpstr>
      <vt:lpstr>CORDON DE ACERA</vt:lpstr>
      <vt:lpstr>CEBRAS</vt:lpstr>
      <vt:lpstr>MOTOS</vt:lpstr>
      <vt:lpstr>CARGA</vt:lpstr>
      <vt:lpstr>LOGO DISCAPACITADOS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Guardado</dc:creator>
  <cp:lastModifiedBy>Ingrid</cp:lastModifiedBy>
  <dcterms:created xsi:type="dcterms:W3CDTF">2021-02-02T14:32:24Z</dcterms:created>
  <dcterms:modified xsi:type="dcterms:W3CDTF">2021-09-22T15:16:22Z</dcterms:modified>
</cp:coreProperties>
</file>