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EFC6FECF-0AA5-44C6-B0D9-D22FB5EB9D7E}" xr6:coauthVersionLast="46" xr6:coauthVersionMax="46" xr10:uidLastSave="{00000000-0000-0000-0000-000000000000}"/>
  <bookViews>
    <workbookView xWindow="-21225" yWindow="2550" windowWidth="21600" windowHeight="11385" activeTab="1" xr2:uid="{84FF5F26-C95F-4554-8051-5DA36F55B2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D15" i="2"/>
  <c r="C15" i="2"/>
  <c r="C14" i="2"/>
  <c r="C17" i="2"/>
  <c r="C13" i="2"/>
  <c r="L8" i="1"/>
  <c r="L4" i="1"/>
  <c r="N6" i="1" s="1"/>
  <c r="E11" i="1"/>
  <c r="G8" i="1"/>
  <c r="F8" i="1"/>
  <c r="G4" i="1"/>
  <c r="F4" i="1"/>
  <c r="D8" i="1"/>
  <c r="D4" i="1"/>
  <c r="C16" i="2" l="1"/>
  <c r="I17" i="1"/>
  <c r="I27" i="1" s="1"/>
  <c r="F11" i="1"/>
  <c r="H4" i="1"/>
  <c r="I4" i="1" s="1"/>
  <c r="H8" i="1"/>
  <c r="I8" i="1" s="1"/>
  <c r="J6" i="1" l="1"/>
  <c r="C21" i="2" l="1"/>
  <c r="C22" i="2" s="1"/>
  <c r="C19" i="2"/>
</calcChain>
</file>

<file path=xl/sharedStrings.xml><?xml version="1.0" encoding="utf-8"?>
<sst xmlns="http://schemas.openxmlformats.org/spreadsheetml/2006/main" count="52" uniqueCount="45">
  <si>
    <t>원가</t>
    <phoneticPr fontId="1" type="noConversion"/>
  </si>
  <si>
    <t>낮은판매가</t>
    <phoneticPr fontId="1" type="noConversion"/>
  </si>
  <si>
    <t>낮은배율</t>
    <phoneticPr fontId="1" type="noConversion"/>
  </si>
  <si>
    <t>낮은판매수</t>
    <phoneticPr fontId="1" type="noConversion"/>
  </si>
  <si>
    <t>낮은가매출</t>
    <phoneticPr fontId="1" type="noConversion"/>
  </si>
  <si>
    <t>납은가원가</t>
    <phoneticPr fontId="1" type="noConversion"/>
  </si>
  <si>
    <t>낮은가부가세</t>
    <phoneticPr fontId="1" type="noConversion"/>
  </si>
  <si>
    <t>낮은가수익</t>
    <phoneticPr fontId="1" type="noConversion"/>
  </si>
  <si>
    <t>높은판매가</t>
  </si>
  <si>
    <t>높은배율</t>
  </si>
  <si>
    <t>높은판매수</t>
  </si>
  <si>
    <t>높은가매출</t>
  </si>
  <si>
    <t>높은가부가세</t>
  </si>
  <si>
    <t>높은가수익</t>
  </si>
  <si>
    <t>원가율</t>
    <phoneticPr fontId="1" type="noConversion"/>
  </si>
  <si>
    <t>매출</t>
    <phoneticPr fontId="1" type="noConversion"/>
  </si>
  <si>
    <t>인건비</t>
    <phoneticPr fontId="1" type="noConversion"/>
  </si>
  <si>
    <t>배송비</t>
    <phoneticPr fontId="1" type="noConversion"/>
  </si>
  <si>
    <t>수수료</t>
    <phoneticPr fontId="1" type="noConversion"/>
  </si>
  <si>
    <t>임대료</t>
    <phoneticPr fontId="1" type="noConversion"/>
  </si>
  <si>
    <t>광고비</t>
    <phoneticPr fontId="1" type="noConversion"/>
  </si>
  <si>
    <t>포장비</t>
    <phoneticPr fontId="1" type="noConversion"/>
  </si>
  <si>
    <t>판관비</t>
    <phoneticPr fontId="1" type="noConversion"/>
  </si>
  <si>
    <t>각종공과금</t>
    <phoneticPr fontId="1" type="noConversion"/>
  </si>
  <si>
    <t>보험료</t>
    <phoneticPr fontId="1" type="noConversion"/>
  </si>
  <si>
    <t>5~10</t>
    <phoneticPr fontId="1" type="noConversion"/>
  </si>
  <si>
    <t>3~6</t>
  </si>
  <si>
    <t>부가세</t>
    <phoneticPr fontId="1" type="noConversion"/>
  </si>
  <si>
    <t>순매출기준</t>
    <phoneticPr fontId="1" type="noConversion"/>
  </si>
  <si>
    <t>종합소득세</t>
    <phoneticPr fontId="1" type="noConversion"/>
  </si>
  <si>
    <t>순익 5억이하</t>
    <phoneticPr fontId="1" type="noConversion"/>
  </si>
  <si>
    <t>CS 충당금</t>
    <phoneticPr fontId="1" type="noConversion"/>
  </si>
  <si>
    <t>목표마진율</t>
    <phoneticPr fontId="1" type="noConversion"/>
  </si>
  <si>
    <t>판매가</t>
    <phoneticPr fontId="1" type="noConversion"/>
  </si>
  <si>
    <t>구입원가</t>
    <phoneticPr fontId="1" type="noConversion"/>
  </si>
  <si>
    <t>순마진</t>
    <phoneticPr fontId="1" type="noConversion"/>
  </si>
  <si>
    <t>소득세</t>
    <phoneticPr fontId="1" type="noConversion"/>
  </si>
  <si>
    <t>충당금</t>
    <phoneticPr fontId="1" type="noConversion"/>
  </si>
  <si>
    <t>순익</t>
    <phoneticPr fontId="1" type="noConversion"/>
  </si>
  <si>
    <t>목표이익률대비</t>
    <phoneticPr fontId="1" type="noConversion"/>
  </si>
  <si>
    <t>목표판매량</t>
    <phoneticPr fontId="1" type="noConversion"/>
  </si>
  <si>
    <t>목표매출액</t>
    <phoneticPr fontId="1" type="noConversion"/>
  </si>
  <si>
    <t>일목표순이익</t>
    <phoneticPr fontId="1" type="noConversion"/>
  </si>
  <si>
    <t xml:space="preserve"> </t>
    <phoneticPr fontId="1" type="noConversion"/>
  </si>
  <si>
    <t>택배비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</si>
</sst>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000000000000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AD90-7FCA-4699-9EB2-A6AC980F8A63}">
  <dimension ref="B3:N27"/>
  <sheetViews>
    <sheetView topLeftCell="A3" workbookViewId="0">
      <selection activeCell="C3" sqref="C3"/>
    </sheetView>
  </sheetViews>
  <sheetFormatPr defaultRowHeight="16.5" x14ac:dyDescent="0.3"/>
  <cols>
    <col min="2" max="2" width="6.5" bestFit="1" customWidth="1"/>
    <col min="3" max="3" width="10.5" bestFit="1" customWidth="1"/>
    <col min="4" max="4" width="8.75" bestFit="1" customWidth="1"/>
    <col min="5" max="5" width="10.5" bestFit="1" customWidth="1"/>
    <col min="6" max="6" width="12.75" bestFit="1" customWidth="1"/>
    <col min="7" max="7" width="10.5" bestFit="1" customWidth="1"/>
    <col min="8" max="8" width="12.5" bestFit="1" customWidth="1"/>
    <col min="9" max="9" width="10.5" bestFit="1" customWidth="1"/>
  </cols>
  <sheetData>
    <row r="3" spans="2:14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L3" t="s">
        <v>14</v>
      </c>
    </row>
    <row r="4" spans="2:14" x14ac:dyDescent="0.3">
      <c r="B4" s="1">
        <v>7450</v>
      </c>
      <c r="C4" s="1">
        <v>13900</v>
      </c>
      <c r="D4" s="2">
        <f>C4/B4</f>
        <v>1.8657718120805369</v>
      </c>
      <c r="E4" s="1">
        <v>100</v>
      </c>
      <c r="F4" s="1">
        <f>E4*C4</f>
        <v>1390000</v>
      </c>
      <c r="G4" s="1">
        <f>E4*B4</f>
        <v>745000</v>
      </c>
      <c r="H4" s="1">
        <f>F4*0.0909</f>
        <v>126350.99999999999</v>
      </c>
      <c r="I4" s="1">
        <f>F4-G4-H4</f>
        <v>518649</v>
      </c>
      <c r="L4">
        <f>B4/C4*100</f>
        <v>53.597122302158276</v>
      </c>
    </row>
    <row r="6" spans="2:14" x14ac:dyDescent="0.3">
      <c r="J6">
        <f>I8/I4</f>
        <v>0.73680928720579819</v>
      </c>
      <c r="N6">
        <f>L4-L8</f>
        <v>1.1323335697639152</v>
      </c>
    </row>
    <row r="7" spans="2:14" x14ac:dyDescent="0.3">
      <c r="B7" t="s">
        <v>0</v>
      </c>
      <c r="C7" t="s">
        <v>8</v>
      </c>
      <c r="D7" t="s">
        <v>9</v>
      </c>
      <c r="E7" t="s">
        <v>10</v>
      </c>
      <c r="F7" t="s">
        <v>11</v>
      </c>
      <c r="G7" t="s">
        <v>5</v>
      </c>
      <c r="H7" t="s">
        <v>12</v>
      </c>
      <c r="I7" t="s">
        <v>13</v>
      </c>
      <c r="L7" t="s">
        <v>14</v>
      </c>
    </row>
    <row r="8" spans="2:14" x14ac:dyDescent="0.3">
      <c r="B8" s="1">
        <v>7450</v>
      </c>
      <c r="C8" s="1">
        <v>14200</v>
      </c>
      <c r="D8" s="2">
        <f>C8/B8</f>
        <v>1.9060402684563758</v>
      </c>
      <c r="E8" s="1">
        <v>70</v>
      </c>
      <c r="F8" s="1">
        <f>E8*C8</f>
        <v>994000</v>
      </c>
      <c r="G8" s="1">
        <f>E8*B8</f>
        <v>521500</v>
      </c>
      <c r="H8" s="1">
        <f>F8*0.0909</f>
        <v>90354.599999999991</v>
      </c>
      <c r="I8" s="1">
        <f>F8-G8-H8</f>
        <v>382145.4</v>
      </c>
      <c r="L8">
        <f>B8/C8*100</f>
        <v>52.464788732394361</v>
      </c>
    </row>
    <row r="11" spans="2:14" x14ac:dyDescent="0.3">
      <c r="E11">
        <f>E4/E8</f>
        <v>1.4285714285714286</v>
      </c>
      <c r="F11">
        <f>F8/F4</f>
        <v>0.71510791366906479</v>
      </c>
    </row>
    <row r="14" spans="2:14" x14ac:dyDescent="0.3">
      <c r="F14">
        <v>10000000</v>
      </c>
    </row>
    <row r="15" spans="2:14" x14ac:dyDescent="0.3">
      <c r="F15">
        <v>10000000000</v>
      </c>
    </row>
    <row r="16" spans="2:14" x14ac:dyDescent="0.3">
      <c r="G16" t="s">
        <v>15</v>
      </c>
    </row>
    <row r="17" spans="7:10" x14ac:dyDescent="0.3">
      <c r="G17" t="s">
        <v>0</v>
      </c>
      <c r="I17">
        <f>L4</f>
        <v>53.597122302158276</v>
      </c>
    </row>
    <row r="18" spans="7:10" x14ac:dyDescent="0.3">
      <c r="G18" t="s">
        <v>16</v>
      </c>
      <c r="I18">
        <v>10</v>
      </c>
      <c r="J18" t="s">
        <v>25</v>
      </c>
    </row>
    <row r="19" spans="7:10" x14ac:dyDescent="0.3">
      <c r="G19" t="s">
        <v>17</v>
      </c>
      <c r="I19">
        <v>6</v>
      </c>
      <c r="J19" t="s">
        <v>26</v>
      </c>
    </row>
    <row r="20" spans="7:10" x14ac:dyDescent="0.3">
      <c r="G20" t="s">
        <v>18</v>
      </c>
      <c r="I20">
        <v>10</v>
      </c>
    </row>
    <row r="21" spans="7:10" x14ac:dyDescent="0.3">
      <c r="G21" t="s">
        <v>19</v>
      </c>
      <c r="I21">
        <v>2</v>
      </c>
    </row>
    <row r="22" spans="7:10" x14ac:dyDescent="0.3">
      <c r="G22" t="s">
        <v>20</v>
      </c>
      <c r="I22">
        <v>5</v>
      </c>
    </row>
    <row r="23" spans="7:10" x14ac:dyDescent="0.3">
      <c r="G23" t="s">
        <v>21</v>
      </c>
      <c r="I23">
        <v>1</v>
      </c>
    </row>
    <row r="24" spans="7:10" x14ac:dyDescent="0.3">
      <c r="G24" t="s">
        <v>22</v>
      </c>
      <c r="I24">
        <v>5</v>
      </c>
    </row>
    <row r="25" spans="7:10" x14ac:dyDescent="0.3">
      <c r="G25" t="s">
        <v>23</v>
      </c>
      <c r="I25">
        <v>2</v>
      </c>
    </row>
    <row r="26" spans="7:10" x14ac:dyDescent="0.3">
      <c r="G26" t="s">
        <v>24</v>
      </c>
      <c r="I26">
        <v>0.5</v>
      </c>
    </row>
    <row r="27" spans="7:10" x14ac:dyDescent="0.3">
      <c r="I27">
        <f>SUM(I17:I26)</f>
        <v>95.097122302158283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AF1C-E967-42EE-89AB-7564CAF939E2}">
  <dimension ref="B2:N23"/>
  <sheetViews>
    <sheetView tabSelected="1" workbookViewId="0">
      <selection activeCell="G10" sqref="G10"/>
    </sheetView>
  </sheetViews>
  <sheetFormatPr defaultRowHeight="16.5" x14ac:dyDescent="0.3"/>
  <cols>
    <col min="2" max="2" width="11" bestFit="1" customWidth="1"/>
    <col min="3" max="3" width="22.5" bestFit="1" customWidth="1"/>
    <col min="7" max="7" width="9.875" bestFit="1" customWidth="1"/>
    <col min="8" max="8" width="12.125" bestFit="1" customWidth="1"/>
    <col min="9" max="9" width="9.875" bestFit="1" customWidth="1"/>
    <col min="12" max="12" width="9.5" bestFit="1" customWidth="1"/>
    <col min="14" max="14" width="11.75" bestFit="1" customWidth="1"/>
  </cols>
  <sheetData>
    <row r="2" spans="2:14" x14ac:dyDescent="0.3">
      <c r="B2" s="6" t="s">
        <v>18</v>
      </c>
      <c r="C2" s="6"/>
      <c r="D2" s="3">
        <v>8.5800000000000001E-2</v>
      </c>
      <c r="G2" s="1"/>
    </row>
    <row r="3" spans="2:14" x14ac:dyDescent="0.3">
      <c r="B3" t="s">
        <v>27</v>
      </c>
      <c r="C3" t="s">
        <v>28</v>
      </c>
      <c r="D3" s="4">
        <v>0.1</v>
      </c>
    </row>
    <row r="4" spans="2:14" x14ac:dyDescent="0.3">
      <c r="B4" t="s">
        <v>29</v>
      </c>
      <c r="C4" t="s">
        <v>30</v>
      </c>
      <c r="D4" s="4">
        <v>0.4</v>
      </c>
      <c r="H4" s="1"/>
      <c r="I4" s="1"/>
    </row>
    <row r="6" spans="2:14" x14ac:dyDescent="0.3">
      <c r="B6" s="6" t="s">
        <v>31</v>
      </c>
      <c r="C6" s="6"/>
      <c r="D6" s="4">
        <v>0.05</v>
      </c>
    </row>
    <row r="7" spans="2:14" x14ac:dyDescent="0.3">
      <c r="B7" s="6" t="s">
        <v>32</v>
      </c>
      <c r="C7" s="6"/>
      <c r="D7" s="4">
        <v>0.2</v>
      </c>
    </row>
    <row r="9" spans="2:14" x14ac:dyDescent="0.3">
      <c r="H9" s="1"/>
    </row>
    <row r="10" spans="2:14" x14ac:dyDescent="0.3">
      <c r="B10" t="s">
        <v>33</v>
      </c>
      <c r="C10" s="1">
        <v>15416</v>
      </c>
    </row>
    <row r="11" spans="2:14" x14ac:dyDescent="0.3">
      <c r="B11" t="s">
        <v>34</v>
      </c>
      <c r="C11" s="1">
        <v>7450</v>
      </c>
    </row>
    <row r="12" spans="2:14" x14ac:dyDescent="0.3">
      <c r="B12" t="s">
        <v>44</v>
      </c>
      <c r="C12" s="1">
        <v>2300</v>
      </c>
    </row>
    <row r="13" spans="2:14" x14ac:dyDescent="0.3">
      <c r="B13" t="s">
        <v>18</v>
      </c>
      <c r="C13" s="1">
        <f>C10*D2</f>
        <v>1322.6928</v>
      </c>
    </row>
    <row r="14" spans="2:14" x14ac:dyDescent="0.3">
      <c r="B14" t="s">
        <v>27</v>
      </c>
      <c r="C14" s="1">
        <f>(C10-C11-C13-C12)/11</f>
        <v>394.84610909090912</v>
      </c>
      <c r="N14" s="1"/>
    </row>
    <row r="15" spans="2:14" x14ac:dyDescent="0.3">
      <c r="B15" t="s">
        <v>35</v>
      </c>
      <c r="C15" s="1">
        <f>C10-C11-C13-C14-C12</f>
        <v>3948.4610909090907</v>
      </c>
      <c r="D15">
        <f>C15*0.4</f>
        <v>1579.3844363636363</v>
      </c>
    </row>
    <row r="16" spans="2:14" x14ac:dyDescent="0.3">
      <c r="B16" t="s">
        <v>36</v>
      </c>
      <c r="C16" s="1">
        <f>C14*D4</f>
        <v>157.93844363636367</v>
      </c>
      <c r="N16" s="1"/>
    </row>
    <row r="17" spans="2:5" x14ac:dyDescent="0.3">
      <c r="B17" t="s">
        <v>37</v>
      </c>
      <c r="C17" s="1">
        <f>C10*D6</f>
        <v>770.80000000000007</v>
      </c>
    </row>
    <row r="18" spans="2:5" x14ac:dyDescent="0.3">
      <c r="B18" t="s">
        <v>38</v>
      </c>
      <c r="C18" s="1">
        <f>C15-C16-C17+64</f>
        <v>3083.722647272727</v>
      </c>
    </row>
    <row r="19" spans="2:5" x14ac:dyDescent="0.3">
      <c r="B19" t="s">
        <v>39</v>
      </c>
      <c r="C19" s="5">
        <f>-(D7-((C18)/C10))</f>
        <v>3.3902910789224139E-5</v>
      </c>
    </row>
    <row r="21" spans="2:5" x14ac:dyDescent="0.3">
      <c r="B21" t="s">
        <v>40</v>
      </c>
      <c r="C21" s="1">
        <f>C23/C18</f>
        <v>22.699836530989145</v>
      </c>
    </row>
    <row r="22" spans="2:5" x14ac:dyDescent="0.3">
      <c r="B22" t="s">
        <v>41</v>
      </c>
      <c r="C22" s="1">
        <f>C21*C10</f>
        <v>349940.67996172869</v>
      </c>
      <c r="E22" t="s">
        <v>43</v>
      </c>
    </row>
    <row r="23" spans="2:5" x14ac:dyDescent="0.3">
      <c r="B23" t="s">
        <v>42</v>
      </c>
      <c r="C23" s="1">
        <v>70000</v>
      </c>
    </row>
  </sheetData>
  <mergeCells count="3">
    <mergeCell ref="B2:C2"/>
    <mergeCell ref="B6:C6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2021-01-17T15:16:27Z</dcterms:created>
  <dcterms:modified xsi:type="dcterms:W3CDTF">2021-01-18T08:32:16Z</dcterms:modified>
</cp:coreProperties>
</file>