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1_사업자\0002_ON_OFF\003_통합자료\"/>
    </mc:Choice>
  </mc:AlternateContent>
  <xr:revisionPtr revIDLastSave="0" documentId="13_ncr:1_{785FCCAF-C342-4F8D-9E79-F5A5DF3DBDC3}" xr6:coauthVersionLast="45" xr6:coauthVersionMax="45" xr10:uidLastSave="{00000000-0000-0000-0000-000000000000}"/>
  <bookViews>
    <workbookView xWindow="4230" yWindow="3330" windowWidth="21600" windowHeight="11385" xr2:uid="{2202C1BA-8378-4109-9FCC-5C7E0CDB8A0F}"/>
  </bookViews>
  <sheets>
    <sheet name="정보" sheetId="3" r:id="rId1"/>
    <sheet name="상품가" sheetId="2" r:id="rId2"/>
    <sheet name="쿠팡" sheetId="4" r:id="rId3"/>
    <sheet name="CAFE24" sheetId="6" r:id="rId4"/>
  </sheets>
  <definedNames>
    <definedName name="_xlnm._FilterDatabase" localSheetId="3" hidden="1">CAFE24!$B$9:$C$40</definedName>
    <definedName name="_xlnm._FilterDatabase" localSheetId="2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3" l="1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G12" i="6" l="1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I12" i="6" l="1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AI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<sst xmlns="http://schemas.openxmlformats.org/spreadsheetml/2006/main" count="740" uniqueCount="163">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</sst>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 wrapText="1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X89"/>
  <sheetViews>
    <sheetView tabSelected="1" workbookViewId="0">
      <selection activeCell="X7" sqref="X7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93"/>
  </cols>
  <sheetData>
    <row r="2" spans="2:24" ht="21" thickBot="1" x14ac:dyDescent="0.35">
      <c r="B2" s="122" t="s">
        <v>64</v>
      </c>
      <c r="C2" s="122"/>
      <c r="E2" s="122" t="s">
        <v>65</v>
      </c>
      <c r="F2" s="122"/>
      <c r="G2" s="122"/>
      <c r="I2" s="123" t="s">
        <v>66</v>
      </c>
      <c r="J2" s="124"/>
      <c r="L2" s="40" t="s">
        <v>67</v>
      </c>
      <c r="M2" s="41"/>
      <c r="N2" s="122" t="s">
        <v>68</v>
      </c>
      <c r="O2" s="122"/>
      <c r="Q2" s="197" t="s">
        <v>162</v>
      </c>
      <c r="R2" s="196">
        <v>10</v>
      </c>
      <c r="S2" s="196">
        <v>10</v>
      </c>
      <c r="T2" s="196">
        <v>19680</v>
      </c>
      <c r="U2">
        <v>17577</v>
      </c>
      <c r="V2" s="193">
        <f>(T2-U2)/2</f>
        <v>1051.5</v>
      </c>
      <c r="W2" s="193">
        <f>U2+V2</f>
        <v>18628.5</v>
      </c>
      <c r="X2" s="193">
        <f>W2/S2</f>
        <v>1862.85</v>
      </c>
    </row>
    <row r="3" spans="2:24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95" t="s">
        <v>148</v>
      </c>
      <c r="R3" s="194">
        <v>10</v>
      </c>
      <c r="S3" s="194">
        <v>10</v>
      </c>
      <c r="T3" s="194">
        <v>19980</v>
      </c>
      <c r="U3">
        <v>17577</v>
      </c>
      <c r="V3" s="193">
        <f>(T3-U3)/2</f>
        <v>1201.5</v>
      </c>
      <c r="W3" s="193">
        <f>U3+V3</f>
        <v>18778.5</v>
      </c>
      <c r="X3" s="193">
        <f t="shared" ref="X3:X18" si="0">W3/S3</f>
        <v>1877.85</v>
      </c>
    </row>
    <row r="4" spans="2:24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97" t="s">
        <v>162</v>
      </c>
      <c r="R4" s="196">
        <v>24</v>
      </c>
      <c r="S4" s="196">
        <v>4</v>
      </c>
      <c r="T4" s="196">
        <v>17046</v>
      </c>
      <c r="U4">
        <v>15435</v>
      </c>
      <c r="V4" s="193">
        <f>(T4-U4)/2</f>
        <v>805.5</v>
      </c>
      <c r="W4" s="193">
        <f>U4+V4</f>
        <v>16240.5</v>
      </c>
      <c r="X4" s="193">
        <f t="shared" si="0"/>
        <v>4060.125</v>
      </c>
    </row>
    <row r="5" spans="2:24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95" t="s">
        <v>161</v>
      </c>
      <c r="R5" s="194">
        <v>30</v>
      </c>
      <c r="S5" s="194">
        <v>3</v>
      </c>
      <c r="T5" s="194">
        <v>12248</v>
      </c>
      <c r="U5">
        <v>11060</v>
      </c>
      <c r="V5" s="193">
        <f>(T5-U5)/2</f>
        <v>594</v>
      </c>
      <c r="W5" s="193">
        <f>U5+V5</f>
        <v>11654</v>
      </c>
      <c r="X5" s="193">
        <f t="shared" si="0"/>
        <v>3884.6666666666665</v>
      </c>
    </row>
    <row r="6" spans="2:24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97" t="s">
        <v>160</v>
      </c>
      <c r="R6" s="196">
        <v>30</v>
      </c>
      <c r="S6" s="196">
        <v>3</v>
      </c>
      <c r="T6" s="196">
        <v>14190</v>
      </c>
      <c r="U6">
        <v>13120</v>
      </c>
      <c r="V6" s="193">
        <f>(T6-U6)/2</f>
        <v>535</v>
      </c>
      <c r="W6" s="193">
        <f>U6+V6</f>
        <v>13655</v>
      </c>
      <c r="X6" s="193">
        <f t="shared" si="0"/>
        <v>4551.666666666667</v>
      </c>
    </row>
    <row r="7" spans="2:24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95" t="s">
        <v>159</v>
      </c>
      <c r="R7" s="194">
        <v>30</v>
      </c>
      <c r="S7" s="194">
        <v>3</v>
      </c>
      <c r="T7" s="194">
        <v>14190</v>
      </c>
      <c r="U7">
        <v>13120</v>
      </c>
      <c r="V7" s="193">
        <f>(T7-U7)/2</f>
        <v>535</v>
      </c>
      <c r="W7" s="193">
        <f>U7+V7</f>
        <v>13655</v>
      </c>
      <c r="X7" s="193">
        <f t="shared" si="0"/>
        <v>4551.666666666667</v>
      </c>
    </row>
    <row r="8" spans="2:24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95" t="s">
        <v>140</v>
      </c>
      <c r="R8" s="194">
        <v>30</v>
      </c>
      <c r="S8" s="194">
        <v>3</v>
      </c>
      <c r="T8" s="194">
        <v>16519</v>
      </c>
      <c r="U8">
        <v>15432</v>
      </c>
      <c r="V8" s="193">
        <f>(T8-U8)/2</f>
        <v>543.5</v>
      </c>
      <c r="W8" s="193">
        <f>U8+V8</f>
        <v>15975.5</v>
      </c>
      <c r="X8" s="193">
        <f t="shared" si="0"/>
        <v>5325.166666666667</v>
      </c>
    </row>
    <row r="9" spans="2:24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97" t="s">
        <v>158</v>
      </c>
      <c r="R9" s="196">
        <v>30</v>
      </c>
      <c r="S9" s="196">
        <v>3</v>
      </c>
      <c r="T9" s="196">
        <v>14190</v>
      </c>
      <c r="U9">
        <v>13500</v>
      </c>
      <c r="V9" s="193">
        <f>(T9-U9)/2</f>
        <v>345</v>
      </c>
      <c r="W9" s="193">
        <f>U9+V9</f>
        <v>13845</v>
      </c>
      <c r="X9" s="193">
        <f t="shared" si="0"/>
        <v>4615</v>
      </c>
    </row>
    <row r="10" spans="2:24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95" t="s">
        <v>141</v>
      </c>
      <c r="R10" s="194">
        <v>30</v>
      </c>
      <c r="S10" s="194">
        <v>3</v>
      </c>
      <c r="T10" s="194">
        <v>16906</v>
      </c>
      <c r="U10">
        <v>16111</v>
      </c>
      <c r="V10" s="193">
        <f>(T10-U10)/2</f>
        <v>397.5</v>
      </c>
      <c r="W10" s="193">
        <f>U10+V10</f>
        <v>16508.5</v>
      </c>
      <c r="X10" s="193">
        <f t="shared" si="0"/>
        <v>5502.833333333333</v>
      </c>
    </row>
    <row r="11" spans="2:24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97" t="s">
        <v>157</v>
      </c>
      <c r="R11" s="196">
        <v>16</v>
      </c>
      <c r="S11" s="196">
        <v>1</v>
      </c>
      <c r="T11" s="196">
        <v>11983</v>
      </c>
      <c r="U11">
        <v>11127</v>
      </c>
      <c r="V11" s="193">
        <f>(T11-U11)/2</f>
        <v>428</v>
      </c>
      <c r="W11" s="193">
        <f>U11+V11</f>
        <v>11555</v>
      </c>
      <c r="X11" s="193">
        <f t="shared" si="0"/>
        <v>11555</v>
      </c>
    </row>
    <row r="12" spans="2:24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95" t="s">
        <v>156</v>
      </c>
      <c r="R12" s="194">
        <v>16</v>
      </c>
      <c r="S12" s="194">
        <v>1</v>
      </c>
      <c r="T12" s="194">
        <v>13777</v>
      </c>
      <c r="U12">
        <v>12795</v>
      </c>
      <c r="V12" s="193">
        <f>(T12-U12)/2</f>
        <v>491</v>
      </c>
      <c r="W12" s="193">
        <f>U12+V12</f>
        <v>13286</v>
      </c>
      <c r="X12" s="193">
        <f t="shared" si="0"/>
        <v>13286</v>
      </c>
    </row>
    <row r="13" spans="2:24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97" t="s">
        <v>155</v>
      </c>
      <c r="R13" s="196">
        <v>16</v>
      </c>
      <c r="S13" s="196">
        <v>1</v>
      </c>
      <c r="T13" s="196">
        <v>14963</v>
      </c>
      <c r="U13">
        <v>14963</v>
      </c>
      <c r="V13" s="193">
        <f>(T13-U13)/2</f>
        <v>0</v>
      </c>
      <c r="W13" s="193">
        <f>U13+V13</f>
        <v>14963</v>
      </c>
      <c r="X13" s="193">
        <f t="shared" si="0"/>
        <v>14963</v>
      </c>
    </row>
    <row r="14" spans="2:24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95" t="s">
        <v>154</v>
      </c>
      <c r="R14" s="194">
        <v>16</v>
      </c>
      <c r="S14" s="194">
        <v>1</v>
      </c>
      <c r="T14" s="194">
        <v>21207</v>
      </c>
      <c r="U14">
        <v>21207</v>
      </c>
      <c r="V14" s="193">
        <f>(T14-U14)/2</f>
        <v>0</v>
      </c>
      <c r="W14" s="193">
        <f>U14+V14</f>
        <v>21207</v>
      </c>
      <c r="X14" s="193">
        <f t="shared" si="0"/>
        <v>21207</v>
      </c>
    </row>
    <row r="15" spans="2:24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97" t="s">
        <v>153</v>
      </c>
      <c r="R15" s="196">
        <v>16</v>
      </c>
      <c r="S15" s="196">
        <v>1</v>
      </c>
      <c r="T15" s="196">
        <v>12568</v>
      </c>
      <c r="U15">
        <v>11660</v>
      </c>
      <c r="V15" s="193">
        <f>(T15-U15)/2</f>
        <v>454</v>
      </c>
      <c r="W15" s="193">
        <f>U15+V15</f>
        <v>12114</v>
      </c>
      <c r="X15" s="193">
        <f t="shared" si="0"/>
        <v>12114</v>
      </c>
    </row>
    <row r="16" spans="2:24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95" t="s">
        <v>152</v>
      </c>
      <c r="R16" s="194">
        <v>16</v>
      </c>
      <c r="S16" s="194">
        <v>1</v>
      </c>
      <c r="T16" s="194">
        <v>14459</v>
      </c>
      <c r="U16">
        <v>13418</v>
      </c>
      <c r="V16" s="193">
        <f>(T16-U16)/2</f>
        <v>520.5</v>
      </c>
      <c r="W16" s="193">
        <f>U16+V16</f>
        <v>13938.5</v>
      </c>
      <c r="X16" s="193">
        <f t="shared" si="0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97" t="s">
        <v>151</v>
      </c>
      <c r="R17" s="196">
        <v>16</v>
      </c>
      <c r="S17" s="196">
        <v>1</v>
      </c>
      <c r="T17" s="196">
        <v>15710</v>
      </c>
      <c r="U17">
        <v>15710</v>
      </c>
      <c r="V17" s="193">
        <f>(T17-U17)/2</f>
        <v>0</v>
      </c>
      <c r="W17" s="193">
        <f>U17+V17</f>
        <v>15710</v>
      </c>
      <c r="X17" s="193">
        <f t="shared" si="0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95" t="s">
        <v>150</v>
      </c>
      <c r="R18" s="194">
        <v>16</v>
      </c>
      <c r="S18" s="194">
        <v>1</v>
      </c>
      <c r="T18" s="194">
        <v>21993</v>
      </c>
      <c r="U18">
        <v>21993</v>
      </c>
      <c r="V18" s="193">
        <f>(T18-U18)/2</f>
        <v>0</v>
      </c>
      <c r="W18" s="193">
        <f>U18+V18</f>
        <v>21993</v>
      </c>
      <c r="X18" s="193">
        <f t="shared" si="0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I44"/>
  <sheetViews>
    <sheetView topLeftCell="I1" zoomScale="85" zoomScaleNormal="85" workbookViewId="0">
      <selection activeCell="Q4" sqref="Q4"/>
    </sheetView>
  </sheetViews>
  <sheetFormatPr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35" ht="17.25" thickBot="1" x14ac:dyDescent="0.35"/>
    <row r="2" spans="2:35" ht="19.5" x14ac:dyDescent="0.3">
      <c r="B2" s="139" t="s">
        <v>63</v>
      </c>
      <c r="C2" s="139"/>
      <c r="D2" s="139"/>
      <c r="E2" s="139"/>
      <c r="G2" s="129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27" t="s">
        <v>17</v>
      </c>
      <c r="R2" s="127"/>
      <c r="S2" s="128"/>
      <c r="U2" s="154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51" t="s">
        <v>17</v>
      </c>
      <c r="AF2" s="152"/>
      <c r="AG2" s="153"/>
    </row>
    <row r="3" spans="2:35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30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55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</row>
    <row r="4" spans="2:35" ht="17.25" thickBot="1" x14ac:dyDescent="0.35">
      <c r="B4" s="131" t="s">
        <v>56</v>
      </c>
      <c r="C4" s="28" t="s">
        <v>41</v>
      </c>
      <c r="D4" s="28" t="s">
        <v>55</v>
      </c>
      <c r="E4" s="26">
        <v>1290</v>
      </c>
      <c r="G4" s="130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55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I4" s="1">
        <f>16*304</f>
        <v>4864</v>
      </c>
    </row>
    <row r="5" spans="2:35" ht="17.25" thickBot="1" x14ac:dyDescent="0.35">
      <c r="B5" s="131"/>
      <c r="C5" s="28" t="s">
        <v>38</v>
      </c>
      <c r="D5" s="28" t="s">
        <v>55</v>
      </c>
      <c r="E5" s="26">
        <v>1360</v>
      </c>
      <c r="H5" s="29"/>
      <c r="I5" s="29"/>
    </row>
    <row r="6" spans="2:35" ht="17.25" x14ac:dyDescent="0.3">
      <c r="B6" s="131" t="s">
        <v>54</v>
      </c>
      <c r="C6" s="140" t="s">
        <v>27</v>
      </c>
      <c r="D6" s="28" t="s">
        <v>53</v>
      </c>
      <c r="E6" s="26">
        <f>110</f>
        <v>110</v>
      </c>
      <c r="G6" s="132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27" t="s">
        <v>11</v>
      </c>
      <c r="R6" s="127"/>
      <c r="S6" s="128"/>
      <c r="U6" s="154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51" t="s">
        <v>17</v>
      </c>
      <c r="AF6" s="152"/>
      <c r="AG6" s="153"/>
    </row>
    <row r="7" spans="2:35" ht="16.5" customHeight="1" x14ac:dyDescent="0.3">
      <c r="B7" s="131"/>
      <c r="C7" s="141"/>
      <c r="D7" s="28" t="s">
        <v>50</v>
      </c>
      <c r="E7" s="26">
        <f>E6/12.7</f>
        <v>8.6614173228346463</v>
      </c>
      <c r="G7" s="133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55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</row>
    <row r="8" spans="2:35" ht="17.25" customHeight="1" thickBot="1" x14ac:dyDescent="0.35">
      <c r="B8" s="131"/>
      <c r="C8" s="28" t="s">
        <v>49</v>
      </c>
      <c r="D8" s="28" t="s">
        <v>21</v>
      </c>
      <c r="E8" s="26">
        <v>50</v>
      </c>
      <c r="G8" s="133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55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</row>
    <row r="9" spans="2:35" ht="17.25" thickBot="1" x14ac:dyDescent="0.35">
      <c r="B9" s="131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</row>
    <row r="10" spans="2:35" ht="17.25" customHeight="1" x14ac:dyDescent="0.3">
      <c r="B10" s="131"/>
      <c r="C10" s="28"/>
      <c r="D10" s="28"/>
      <c r="E10" s="26"/>
      <c r="G10" s="134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27" t="s">
        <v>11</v>
      </c>
      <c r="R10" s="127"/>
      <c r="S10" s="128"/>
      <c r="U10" s="154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51" t="s">
        <v>17</v>
      </c>
      <c r="AF10" s="152"/>
      <c r="AG10" s="153"/>
    </row>
    <row r="11" spans="2:35" ht="16.5" customHeight="1" x14ac:dyDescent="0.3">
      <c r="B11" s="131" t="s">
        <v>22</v>
      </c>
      <c r="C11" s="28" t="s">
        <v>45</v>
      </c>
      <c r="D11" s="28" t="s">
        <v>21</v>
      </c>
      <c r="E11" s="26">
        <f>225*1.1</f>
        <v>247.50000000000003</v>
      </c>
      <c r="G11" s="135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55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35" ht="17.25" customHeight="1" thickBot="1" x14ac:dyDescent="0.35">
      <c r="B12" s="131"/>
      <c r="C12" s="28" t="s">
        <v>44</v>
      </c>
      <c r="D12" s="28" t="s">
        <v>21</v>
      </c>
      <c r="E12" s="26">
        <f>227*1.1</f>
        <v>249.70000000000002</v>
      </c>
      <c r="G12" s="135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55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35" ht="17.25" thickBot="1" x14ac:dyDescent="0.35">
      <c r="B13" s="131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35" ht="17.25" customHeight="1" x14ac:dyDescent="0.3">
      <c r="B14" s="138" t="s">
        <v>42</v>
      </c>
      <c r="C14" s="28" t="s">
        <v>41</v>
      </c>
      <c r="D14" s="28" t="s">
        <v>21</v>
      </c>
      <c r="E14" s="26">
        <f>1015*1.1</f>
        <v>1116.5</v>
      </c>
      <c r="G14" s="136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27" t="s">
        <v>11</v>
      </c>
      <c r="R14" s="127"/>
      <c r="S14" s="128"/>
      <c r="U14" s="154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51" t="s">
        <v>17</v>
      </c>
      <c r="AF14" s="152"/>
      <c r="AG14" s="153"/>
    </row>
    <row r="15" spans="2:35" ht="16.5" customHeight="1" x14ac:dyDescent="0.3">
      <c r="B15" s="131"/>
      <c r="C15" s="28" t="s">
        <v>38</v>
      </c>
      <c r="D15" s="28" t="s">
        <v>21</v>
      </c>
      <c r="E15" s="26">
        <f>1060*1.1</f>
        <v>1166</v>
      </c>
      <c r="G15" s="137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55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35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37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55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25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27" t="s">
        <v>11</v>
      </c>
      <c r="R18" s="127"/>
      <c r="S18" s="128"/>
      <c r="U18" s="142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51" t="s">
        <v>17</v>
      </c>
      <c r="AF18" s="152"/>
      <c r="AG18" s="153"/>
    </row>
    <row r="19" spans="2:33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26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50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26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50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44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27" t="s">
        <v>11</v>
      </c>
      <c r="R22" s="127"/>
      <c r="S22" s="128"/>
      <c r="U22" s="142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51" t="s">
        <v>17</v>
      </c>
      <c r="AF22" s="152"/>
      <c r="AG22" s="153"/>
    </row>
    <row r="23" spans="2:33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45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50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35">
      <c r="G24" s="145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50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7.25" thickBot="1" x14ac:dyDescent="0.35"/>
    <row r="26" spans="2:33" ht="17.25" customHeight="1" x14ac:dyDescent="0.3">
      <c r="B26" s="1" t="s">
        <v>62</v>
      </c>
      <c r="C26" s="1">
        <v>225</v>
      </c>
      <c r="G26" s="134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27" t="s">
        <v>17</v>
      </c>
      <c r="R26" s="127"/>
      <c r="S26" s="128"/>
      <c r="U26" s="142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27" t="s">
        <v>17</v>
      </c>
      <c r="AF26" s="127"/>
      <c r="AG26" s="128"/>
    </row>
    <row r="27" spans="2:33" ht="16.5" customHeight="1" x14ac:dyDescent="0.3">
      <c r="B27" s="1" t="s">
        <v>16</v>
      </c>
      <c r="C27" s="1">
        <v>225</v>
      </c>
      <c r="G27" s="135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43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35">
      <c r="B28" s="1" t="s">
        <v>82</v>
      </c>
      <c r="C28" s="1">
        <v>227</v>
      </c>
      <c r="G28" s="135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43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7.25" thickBot="1" x14ac:dyDescent="0.35">
      <c r="B29" s="1" t="s">
        <v>32</v>
      </c>
      <c r="C29" s="1">
        <v>232</v>
      </c>
    </row>
    <row r="30" spans="2:33" ht="17.25" customHeight="1" x14ac:dyDescent="0.3">
      <c r="B30" s="1" t="s">
        <v>149</v>
      </c>
      <c r="C30" s="1">
        <v>232</v>
      </c>
      <c r="G30" s="146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27" t="s">
        <v>17</v>
      </c>
      <c r="R30" s="127"/>
      <c r="S30" s="128"/>
      <c r="U30" s="142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27" t="s">
        <v>17</v>
      </c>
      <c r="AF30" s="127"/>
      <c r="AG30" s="128"/>
    </row>
    <row r="31" spans="2:33" ht="16.5" customHeight="1" x14ac:dyDescent="0.3">
      <c r="G31" s="147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43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35">
      <c r="G32" s="147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43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48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27" t="s">
        <v>11</v>
      </c>
      <c r="R34" s="127"/>
      <c r="S34" s="128"/>
    </row>
    <row r="35" spans="7:19" x14ac:dyDescent="0.3">
      <c r="G35" s="149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49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29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27" t="s">
        <v>17</v>
      </c>
      <c r="R38" s="127"/>
      <c r="S38" s="128"/>
    </row>
    <row r="39" spans="7:19" x14ac:dyDescent="0.3">
      <c r="G39" s="130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30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25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27" t="s">
        <v>11</v>
      </c>
      <c r="R42" s="127"/>
      <c r="S42" s="128"/>
    </row>
    <row r="43" spans="7:19" x14ac:dyDescent="0.3">
      <c r="G43" s="126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26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G42:G44"/>
    <mergeCell ref="Q42:S42"/>
    <mergeCell ref="Q2:S2"/>
    <mergeCell ref="Q6:S6"/>
    <mergeCell ref="Q10:S10"/>
    <mergeCell ref="Q14:S14"/>
    <mergeCell ref="G38:G40"/>
    <mergeCell ref="Q38:S3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topLeftCell="C1" zoomScale="85" zoomScaleNormal="85" workbookViewId="0">
      <selection activeCell="G12" sqref="G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156" t="s">
        <v>101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</row>
    <row r="4" spans="2:32" x14ac:dyDescent="0.3"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</row>
    <row r="5" spans="2:32" x14ac:dyDescent="0.3"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157" t="s">
        <v>102</v>
      </c>
      <c r="C8" s="158"/>
      <c r="D8" s="158"/>
      <c r="E8" s="158"/>
      <c r="F8" s="158"/>
      <c r="G8" s="158"/>
      <c r="H8" s="158"/>
      <c r="I8" s="158"/>
      <c r="J8" s="158"/>
      <c r="K8" s="159"/>
      <c r="L8" s="160"/>
      <c r="M8" s="161"/>
      <c r="N8" s="162" t="s">
        <v>73</v>
      </c>
      <c r="O8" s="163"/>
      <c r="P8" s="163"/>
      <c r="Q8" s="164"/>
      <c r="R8" s="165" t="s">
        <v>103</v>
      </c>
      <c r="S8" s="166"/>
      <c r="T8" s="167"/>
      <c r="U8" s="70" t="s">
        <v>104</v>
      </c>
      <c r="V8" s="168" t="s">
        <v>0</v>
      </c>
      <c r="W8" s="169"/>
      <c r="X8" s="169"/>
      <c r="Y8" s="169"/>
      <c r="Z8" s="169"/>
      <c r="AA8" s="169"/>
      <c r="AB8" s="169"/>
      <c r="AC8" s="170"/>
    </row>
    <row r="9" spans="2:32" ht="16.5" customHeight="1" x14ac:dyDescent="0.3">
      <c r="B9" s="173" t="s">
        <v>72</v>
      </c>
      <c r="C9" s="174" t="s">
        <v>105</v>
      </c>
      <c r="D9" s="174" t="s">
        <v>69</v>
      </c>
      <c r="E9" s="176" t="s">
        <v>70</v>
      </c>
      <c r="F9" s="177"/>
      <c r="G9" s="174" t="s">
        <v>106</v>
      </c>
      <c r="H9" s="178" t="s">
        <v>102</v>
      </c>
      <c r="I9" s="179" t="s">
        <v>71</v>
      </c>
      <c r="J9" s="180" t="s">
        <v>107</v>
      </c>
      <c r="K9" s="179" t="s">
        <v>108</v>
      </c>
      <c r="L9" s="182" t="s">
        <v>109</v>
      </c>
      <c r="M9" s="171" t="s">
        <v>110</v>
      </c>
      <c r="N9" s="189" t="s">
        <v>111</v>
      </c>
      <c r="O9" s="190" t="s">
        <v>73</v>
      </c>
      <c r="P9" s="189" t="s">
        <v>112</v>
      </c>
      <c r="Q9" s="191" t="s">
        <v>113</v>
      </c>
      <c r="R9" s="184" t="s">
        <v>114</v>
      </c>
      <c r="S9" s="184" t="s">
        <v>115</v>
      </c>
      <c r="T9" s="184" t="s">
        <v>116</v>
      </c>
      <c r="U9" s="186" t="s">
        <v>117</v>
      </c>
      <c r="V9" s="187" t="s">
        <v>118</v>
      </c>
      <c r="W9" s="187"/>
      <c r="X9" s="187"/>
      <c r="Y9" s="187"/>
      <c r="Z9" s="187" t="s">
        <v>119</v>
      </c>
      <c r="AA9" s="187"/>
      <c r="AB9" s="187"/>
      <c r="AC9" s="188"/>
    </row>
    <row r="10" spans="2:32" ht="17.25" thickBot="1" x14ac:dyDescent="0.35">
      <c r="B10" s="173"/>
      <c r="C10" s="175"/>
      <c r="D10" s="175"/>
      <c r="E10" s="71" t="s">
        <v>120</v>
      </c>
      <c r="F10" s="71" t="s">
        <v>121</v>
      </c>
      <c r="G10" s="175"/>
      <c r="H10" s="178"/>
      <c r="I10" s="179"/>
      <c r="J10" s="181"/>
      <c r="K10" s="179"/>
      <c r="L10" s="183"/>
      <c r="M10" s="172"/>
      <c r="N10" s="190"/>
      <c r="O10" s="190"/>
      <c r="P10" s="190"/>
      <c r="Q10" s="192"/>
      <c r="R10" s="185"/>
      <c r="S10" s="185"/>
      <c r="T10" s="185"/>
      <c r="U10" s="186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B3:AC5"/>
    <mergeCell ref="B8:K8"/>
    <mergeCell ref="L8:M8"/>
    <mergeCell ref="N8:Q8"/>
    <mergeCell ref="R8:T8"/>
    <mergeCell ref="V8:AC8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topLeftCell="A4" zoomScale="85" zoomScaleNormal="8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156" t="s">
        <v>101</v>
      </c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</row>
    <row r="4" spans="2:30" x14ac:dyDescent="0.3"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</row>
    <row r="5" spans="2:30" x14ac:dyDescent="0.3"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157" t="s">
        <v>102</v>
      </c>
      <c r="C8" s="158"/>
      <c r="D8" s="158"/>
      <c r="E8" s="158"/>
      <c r="F8" s="158"/>
      <c r="G8" s="158"/>
      <c r="H8" s="158"/>
      <c r="I8" s="159"/>
      <c r="J8" s="160"/>
      <c r="K8" s="161"/>
      <c r="L8" s="162" t="s">
        <v>73</v>
      </c>
      <c r="M8" s="163"/>
      <c r="N8" s="163"/>
      <c r="O8" s="164"/>
      <c r="P8" s="165" t="s">
        <v>103</v>
      </c>
      <c r="Q8" s="166"/>
      <c r="R8" s="167"/>
      <c r="S8" s="70" t="s">
        <v>104</v>
      </c>
      <c r="T8" s="168" t="s">
        <v>0</v>
      </c>
      <c r="U8" s="169"/>
      <c r="V8" s="169"/>
      <c r="W8" s="169"/>
      <c r="X8" s="169"/>
      <c r="Y8" s="169"/>
      <c r="Z8" s="169"/>
      <c r="AA8" s="170"/>
    </row>
    <row r="9" spans="2:30" ht="16.5" customHeight="1" x14ac:dyDescent="0.3">
      <c r="B9" s="173" t="s">
        <v>72</v>
      </c>
      <c r="C9" s="174" t="s">
        <v>69</v>
      </c>
      <c r="D9" s="174" t="s">
        <v>70</v>
      </c>
      <c r="E9" s="174" t="s">
        <v>106</v>
      </c>
      <c r="F9" s="178" t="s">
        <v>102</v>
      </c>
      <c r="G9" s="179" t="s">
        <v>71</v>
      </c>
      <c r="H9" s="180" t="s">
        <v>107</v>
      </c>
      <c r="I9" s="179" t="s">
        <v>108</v>
      </c>
      <c r="J9" s="182" t="s">
        <v>109</v>
      </c>
      <c r="K9" s="171" t="s">
        <v>110</v>
      </c>
      <c r="L9" s="189" t="s">
        <v>111</v>
      </c>
      <c r="M9" s="190" t="s">
        <v>73</v>
      </c>
      <c r="N9" s="189" t="s">
        <v>112</v>
      </c>
      <c r="O9" s="191" t="s">
        <v>113</v>
      </c>
      <c r="P9" s="184" t="s">
        <v>114</v>
      </c>
      <c r="Q9" s="184" t="s">
        <v>115</v>
      </c>
      <c r="R9" s="184" t="s">
        <v>116</v>
      </c>
      <c r="S9" s="186" t="s">
        <v>117</v>
      </c>
      <c r="T9" s="187" t="s">
        <v>118</v>
      </c>
      <c r="U9" s="187"/>
      <c r="V9" s="187"/>
      <c r="W9" s="187"/>
      <c r="X9" s="187" t="s">
        <v>119</v>
      </c>
      <c r="Y9" s="187"/>
      <c r="Z9" s="187"/>
      <c r="AA9" s="188"/>
    </row>
    <row r="10" spans="2:30" ht="17.25" thickBot="1" x14ac:dyDescent="0.35">
      <c r="B10" s="173"/>
      <c r="C10" s="175"/>
      <c r="D10" s="175"/>
      <c r="E10" s="175"/>
      <c r="F10" s="178"/>
      <c r="G10" s="179"/>
      <c r="H10" s="181"/>
      <c r="I10" s="179"/>
      <c r="J10" s="183"/>
      <c r="K10" s="172"/>
      <c r="L10" s="190"/>
      <c r="M10" s="190"/>
      <c r="N10" s="190"/>
      <c r="O10" s="192"/>
      <c r="P10" s="185"/>
      <c r="Q10" s="185"/>
      <c r="R10" s="185"/>
      <c r="S10" s="186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정보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2021-01-08T06:28:34Z</dcterms:modified>
</cp:coreProperties>
</file>